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uario\Documents\AA BAHIA\BAHIA - SEPTIEMBRE 13\COTIZACIONES\MAB\"/>
    </mc:Choice>
  </mc:AlternateContent>
  <bookViews>
    <workbookView xWindow="2235" yWindow="465" windowWidth="19440" windowHeight="15600"/>
  </bookViews>
  <sheets>
    <sheet name="MAB" sheetId="16" r:id="rId1"/>
  </sheets>
  <externalReferences>
    <externalReference r:id="rId2"/>
  </externalReferences>
  <definedNames>
    <definedName name="_xlnm.Print_Area" localSheetId="0">MAB!$A$1:$F$38</definedName>
    <definedName name="Contactos">[1]Patty!$B$1:$R$81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24" i="16" l="1"/>
  <c r="F25" i="16"/>
  <c r="F26" i="16"/>
  <c r="F27" i="16"/>
  <c r="F28" i="16"/>
  <c r="J28" i="16"/>
  <c r="F16" i="16"/>
  <c r="F5" i="16"/>
  <c r="D7" i="16"/>
  <c r="F7" i="16"/>
  <c r="D8" i="16"/>
  <c r="F8" i="16"/>
  <c r="D9" i="16"/>
  <c r="F9" i="16"/>
  <c r="F11" i="16"/>
  <c r="F12" i="16"/>
  <c r="F13" i="16"/>
  <c r="F17" i="16"/>
  <c r="D18" i="16"/>
  <c r="F18" i="16"/>
  <c r="F19" i="16"/>
  <c r="J19" i="16"/>
  <c r="F30" i="16"/>
  <c r="F31" i="16"/>
  <c r="F34" i="16"/>
  <c r="U33" i="16"/>
  <c r="U39" i="16"/>
  <c r="N23" i="16"/>
  <c r="N32" i="16"/>
  <c r="K34" i="16"/>
  <c r="F4" i="16"/>
  <c r="H18" i="16"/>
  <c r="I18" i="16"/>
  <c r="F20" i="16"/>
  <c r="K35" i="16"/>
  <c r="K36" i="16"/>
  <c r="K37" i="16"/>
  <c r="F35" i="16"/>
  <c r="F36" i="16"/>
  <c r="F37" i="16"/>
</calcChain>
</file>

<file path=xl/sharedStrings.xml><?xml version="1.0" encoding="utf-8"?>
<sst xmlns="http://schemas.openxmlformats.org/spreadsheetml/2006/main" count="54" uniqueCount="49">
  <si>
    <t>DETALLE DEL SERVICIO</t>
  </si>
  <si>
    <t xml:space="preserve">PRECIO </t>
  </si>
  <si>
    <t>CANT</t>
  </si>
  <si>
    <t>LICOR:</t>
  </si>
  <si>
    <t xml:space="preserve">TOTAL </t>
  </si>
  <si>
    <t xml:space="preserve">Seleccionar </t>
  </si>
  <si>
    <t xml:space="preserve">COSTO </t>
  </si>
  <si>
    <t>CANTIDAD</t>
  </si>
  <si>
    <t>VALOR</t>
  </si>
  <si>
    <t xml:space="preserve">TOTAL ADICIONALES </t>
  </si>
  <si>
    <t>COSTOS ADICIONALES</t>
  </si>
  <si>
    <t xml:space="preserve">TOTAL CON ADICIONALES </t>
  </si>
  <si>
    <t>Modulo Tarima Baja 1,20 A x 2,40 L x 0,60 H mts (Según requerimento grupo Musical)</t>
  </si>
  <si>
    <t>IVA 16%</t>
  </si>
  <si>
    <t>TOTAL EVENTO</t>
  </si>
  <si>
    <t xml:space="preserve">MESEROS  - BARMAN </t>
  </si>
  <si>
    <t>SHOWS</t>
  </si>
  <si>
    <r>
      <t xml:space="preserve">LENCERIA Y MENAJE PREMIUM  </t>
    </r>
    <r>
      <rPr>
        <sz val="11"/>
        <rFont val="Century Gothic"/>
        <family val="2"/>
      </rPr>
      <t>mantel blanco camino y servilleta de color</t>
    </r>
  </si>
  <si>
    <r>
      <rPr>
        <b/>
        <sz val="11"/>
        <rFont val="Century Gothic"/>
        <family val="2"/>
      </rPr>
      <t xml:space="preserve">BEBIDAS ILIMITADAS: </t>
    </r>
    <r>
      <rPr>
        <sz val="11"/>
        <rFont val="Century Gothic"/>
        <family val="2"/>
      </rPr>
      <t xml:space="preserve">Agua o Gaseosa </t>
    </r>
  </si>
  <si>
    <t>COSTOS EVENTO DE MAB INGENIERÍA DE VALOR EN DICIEMBRE 17 DE 2016s</t>
  </si>
  <si>
    <t>3:00 p.m. - 2:00 a.m.</t>
  </si>
  <si>
    <t>USO EXCLUSIVO de Instalaciones De 11 horas</t>
  </si>
  <si>
    <t>Incluye: Salones, mesas, sillas, logística, calefacción. De  3:00pm A 2:00 am</t>
  </si>
  <si>
    <r>
      <rPr>
        <b/>
        <sz val="11"/>
        <rFont val="Century Gothic"/>
        <family val="2"/>
      </rPr>
      <t>AGUARDIENTE</t>
    </r>
    <r>
      <rPr>
        <sz val="11"/>
        <rFont val="Century Gothic"/>
        <family val="2"/>
      </rPr>
      <t xml:space="preserve"> (Botella Antioqueño sin azúcar 750 ml)</t>
    </r>
  </si>
  <si>
    <r>
      <rPr>
        <b/>
        <sz val="11"/>
        <rFont val="Century Gothic"/>
        <family val="2"/>
      </rPr>
      <t>DE SALIDA</t>
    </r>
    <r>
      <rPr>
        <sz val="11"/>
        <rFont val="Century Gothic"/>
        <family val="2"/>
      </rPr>
      <t xml:space="preserve">: Mini Consomé de Pollo con baguette </t>
    </r>
  </si>
  <si>
    <t>Modulo Tarima Baja 1,20 A x 2,40 L x 0,60 H mts (Comparsa)</t>
  </si>
  <si>
    <r>
      <rPr>
        <b/>
        <sz val="11"/>
        <rFont val="Century Gothic"/>
        <family val="2"/>
      </rPr>
      <t>PARRILLADA EMPRESARIAL</t>
    </r>
    <r>
      <rPr>
        <sz val="11"/>
        <rFont val="Century Gothic"/>
        <family val="2"/>
      </rPr>
      <t xml:space="preserve"> servida a la mesa</t>
    </r>
  </si>
  <si>
    <t xml:space="preserve">Telón Blanco de 2.40 mts de ancho x 2.20 mts de alto </t>
  </si>
  <si>
    <t>Empanadita Gourmet -2 Por invitado</t>
  </si>
  <si>
    <t>Mini Arepa con huevo</t>
  </si>
  <si>
    <t>PARA PICAR</t>
  </si>
  <si>
    <r>
      <rPr>
        <b/>
        <sz val="11"/>
        <rFont val="Century Gothic"/>
        <family val="2"/>
      </rPr>
      <t>CERVEZA</t>
    </r>
    <r>
      <rPr>
        <sz val="11"/>
        <rFont val="Century Gothic"/>
        <family val="2"/>
      </rPr>
      <t xml:space="preserve"> Nacional Aguila o Poker en lata 3 Por invitado</t>
    </r>
  </si>
  <si>
    <r>
      <rPr>
        <b/>
        <sz val="11"/>
        <rFont val="Century Gothic"/>
        <family val="2"/>
      </rPr>
      <t>DE LLEGADA:</t>
    </r>
    <r>
      <rPr>
        <sz val="11"/>
        <rFont val="Maiandra GD"/>
        <family val="2"/>
      </rPr>
      <t xml:space="preserve"> </t>
    </r>
    <r>
      <rPr>
        <sz val="11"/>
        <rFont val="Century Gothic"/>
        <family val="2"/>
      </rPr>
      <t xml:space="preserve">Carimañola de carne o queso con suero costeño c/u </t>
    </r>
  </si>
  <si>
    <t>Cortesia</t>
  </si>
  <si>
    <t>8 INTE</t>
  </si>
  <si>
    <t>DJ</t>
  </si>
  <si>
    <t>LUCES PRO</t>
  </si>
  <si>
    <t>TRANPOR</t>
  </si>
  <si>
    <t>DESGLOCE SON DEL CARIBE:</t>
  </si>
  <si>
    <t>INGeniero</t>
  </si>
  <si>
    <t>6 ORQUESTA</t>
  </si>
  <si>
    <t>APOYAN EN PISTA MÚSICAL</t>
  </si>
  <si>
    <t>6 INTE</t>
  </si>
  <si>
    <t xml:space="preserve">Grupo Músical Son Del Caribe (6 integrantes)  Teclado + cantante 1 + saxo + Cantante 2+ Percusión + Trompeta.  Cuatro (4) salidas de 45 minutos y 15 de descanso.                         </t>
  </si>
  <si>
    <t>Por 6 horas, luces con Estructura tipo concierto 16 par led, 4 cabezas móviles,Venturi, humo, rayo láser, 2 Robóticas y Strober luces.</t>
  </si>
  <si>
    <t>Transporte</t>
  </si>
  <si>
    <t>Video beam</t>
  </si>
  <si>
    <t>DJ (6 horas)</t>
  </si>
  <si>
    <t>DJ con animador profesional (6 horas)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</si>
</sst>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(&quot;$&quot;\ * #,##0.00_);_(&quot;$&quot;\ * \(#,##0.00\);_(&quot;$&quot;\ * &quot;-&quot;??_);_(@_)"/>
    <numFmt numFmtId="43" formatCode="_(* #,##0.00_);_(* \(#,##0.00\);_(* &quot;-&quot;??_);_(@_)"/>
    <numFmt numFmtId="164" formatCode="_ [$€]\ * #,##0.00_ ;_ [$€]\ * \-#,##0.00_ ;_ [$€]\ * &quot;-&quot;??_ ;_ @_ "/>
    <numFmt numFmtId="165" formatCode="_(&quot;$&quot;\ * #,##0_);_(&quot;$&quot;\ * \(#,##0\);_(&quot;$&quot;\ * &quot;-&quot;??_);_(@_)"/>
    <numFmt numFmtId="166" formatCode="_(* #,##0_);_(* \(#,##0\);_(* &quot;-&quot;??_);_(@_)"/>
  </numFmts>
  <fonts count="40" x14ac:knownFonts="1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4"/>
      <name val="Maiandra GD"/>
      <family val="2"/>
    </font>
    <font>
      <sz val="10"/>
      <name val="Maiandra GD"/>
      <family val="2"/>
    </font>
    <font>
      <sz val="11"/>
      <name val="Maiandra GD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u/>
      <sz val="11"/>
      <color theme="10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b/>
      <sz val="10"/>
      <color indexed="8"/>
      <name val="Maiandra GD"/>
      <family val="2"/>
    </font>
    <font>
      <sz val="10"/>
      <color indexed="8"/>
      <name val="Calibri"/>
      <family val="2"/>
    </font>
    <font>
      <b/>
      <i/>
      <sz val="10"/>
      <color indexed="8"/>
      <name val="Maiandra GD"/>
      <family val="2"/>
    </font>
    <font>
      <b/>
      <sz val="11"/>
      <color indexed="8"/>
      <name val="Calibri"/>
      <family val="2"/>
    </font>
    <font>
      <sz val="11"/>
      <color indexed="60"/>
      <name val="Calibri"/>
      <family val="2"/>
    </font>
    <font>
      <b/>
      <sz val="15"/>
      <name val="Century Gothic"/>
      <family val="2"/>
    </font>
    <font>
      <b/>
      <sz val="10"/>
      <name val="Century Gothic"/>
      <family val="2"/>
    </font>
    <font>
      <sz val="10"/>
      <name val="Century Gothic"/>
      <family val="2"/>
    </font>
    <font>
      <b/>
      <sz val="13"/>
      <name val="Century Gothic"/>
      <family val="2"/>
    </font>
    <font>
      <b/>
      <sz val="12"/>
      <name val="Century Gothic"/>
      <family val="2"/>
    </font>
    <font>
      <sz val="11"/>
      <name val="Century Gothic"/>
      <family val="2"/>
    </font>
    <font>
      <b/>
      <sz val="11"/>
      <name val="Century Gothic"/>
      <family val="2"/>
    </font>
    <font>
      <b/>
      <i/>
      <sz val="10"/>
      <name val="Century Gothic"/>
      <family val="2"/>
    </font>
    <font>
      <b/>
      <sz val="10"/>
      <color indexed="8"/>
      <name val="Century Gothic"/>
      <family val="2"/>
    </font>
    <font>
      <sz val="12"/>
      <name val="Century Gothic"/>
      <family val="2"/>
    </font>
    <font>
      <sz val="10"/>
      <color indexed="8"/>
      <name val="Century Gothic"/>
      <family val="2"/>
    </font>
    <font>
      <b/>
      <i/>
      <sz val="10"/>
      <color indexed="8"/>
      <name val="Century Gothic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indexed="43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double">
        <color auto="1"/>
      </top>
      <bottom/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97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3" borderId="0" applyNumberFormat="0" applyBorder="0" applyAlignment="0" applyProtection="0"/>
    <xf numFmtId="0" fontId="10" fillId="20" borderId="1" applyNumberFormat="0" applyAlignment="0" applyProtection="0"/>
    <xf numFmtId="0" fontId="11" fillId="21" borderId="2" applyNumberFormat="0" applyAlignment="0" applyProtection="0"/>
    <xf numFmtId="164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18" fillId="7" borderId="1" applyNumberFormat="0" applyAlignment="0" applyProtection="0"/>
    <xf numFmtId="0" fontId="19" fillId="0" borderId="6" applyNumberFormat="0" applyFill="0" applyAlignment="0" applyProtection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3" fillId="22" borderId="7" applyNumberFormat="0" applyFont="0" applyAlignment="0" applyProtection="0"/>
    <xf numFmtId="0" fontId="20" fillId="20" borderId="8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13" fillId="4" borderId="0" applyNumberFormat="0" applyBorder="0" applyAlignment="0" applyProtection="0"/>
    <xf numFmtId="0" fontId="10" fillId="20" borderId="1" applyNumberFormat="0" applyAlignment="0" applyProtection="0"/>
    <xf numFmtId="0" fontId="11" fillId="21" borderId="2" applyNumberFormat="0" applyAlignment="0" applyProtection="0"/>
    <xf numFmtId="0" fontId="19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8" fillId="7" borderId="1" applyNumberFormat="0" applyAlignment="0" applyProtection="0"/>
    <xf numFmtId="0" fontId="9" fillId="3" borderId="0" applyNumberFormat="0" applyBorder="0" applyAlignment="0" applyProtection="0"/>
    <xf numFmtId="0" fontId="27" fillId="24" borderId="0" applyNumberFormat="0" applyBorder="0" applyAlignment="0" applyProtection="0"/>
    <xf numFmtId="0" fontId="4" fillId="22" borderId="7" applyNumberFormat="0" applyFont="0" applyAlignment="0" applyProtection="0"/>
    <xf numFmtId="0" fontId="20" fillId="20" borderId="8" applyNumberFormat="0" applyAlignment="0" applyProtection="0"/>
    <xf numFmtId="0" fontId="2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21" fillId="0" borderId="0" applyNumberFormat="0" applyFill="0" applyBorder="0" applyAlignment="0" applyProtection="0"/>
    <xf numFmtId="0" fontId="26" fillId="0" borderId="11" applyNumberFormat="0" applyFill="0" applyAlignment="0" applyProtection="0"/>
    <xf numFmtId="0" fontId="1" fillId="0" borderId="0"/>
    <xf numFmtId="0" fontId="4" fillId="0" borderId="0"/>
    <xf numFmtId="0" fontId="4" fillId="0" borderId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64">
    <xf numFmtId="0" fontId="0" fillId="0" borderId="0" xfId="0"/>
    <xf numFmtId="3" fontId="0" fillId="0" borderId="0" xfId="0" applyNumberFormat="1" applyAlignment="1">
      <alignment horizontal="center"/>
    </xf>
    <xf numFmtId="3" fontId="0" fillId="0" borderId="0" xfId="0" applyNumberFormat="1"/>
    <xf numFmtId="3" fontId="6" fillId="23" borderId="0" xfId="0" applyNumberFormat="1" applyFont="1" applyFill="1" applyBorder="1" applyAlignment="1">
      <alignment vertical="center"/>
    </xf>
    <xf numFmtId="0" fontId="24" fillId="23" borderId="0" xfId="0" applyFont="1" applyFill="1" applyBorder="1"/>
    <xf numFmtId="0" fontId="25" fillId="23" borderId="0" xfId="0" applyFont="1" applyFill="1" applyBorder="1" applyAlignment="1">
      <alignment horizontal="right"/>
    </xf>
    <xf numFmtId="0" fontId="0" fillId="0" borderId="0" xfId="0" applyBorder="1"/>
    <xf numFmtId="3" fontId="23" fillId="23" borderId="9" xfId="0" applyNumberFormat="1" applyFont="1" applyFill="1" applyBorder="1"/>
    <xf numFmtId="0" fontId="5" fillId="0" borderId="0" xfId="0" applyFont="1" applyBorder="1" applyAlignment="1">
      <alignment vertical="center"/>
    </xf>
    <xf numFmtId="3" fontId="0" fillId="0" borderId="0" xfId="0" applyNumberFormat="1" applyBorder="1"/>
    <xf numFmtId="0" fontId="0" fillId="23" borderId="0" xfId="0" applyFill="1" applyBorder="1"/>
    <xf numFmtId="0" fontId="0" fillId="23" borderId="0" xfId="0" applyFill="1"/>
    <xf numFmtId="165" fontId="0" fillId="0" borderId="0" xfId="95" applyNumberFormat="1" applyFont="1"/>
    <xf numFmtId="165" fontId="0" fillId="0" borderId="0" xfId="0" applyNumberFormat="1"/>
    <xf numFmtId="3" fontId="0" fillId="23" borderId="0" xfId="0" applyNumberFormat="1" applyFill="1" applyAlignment="1">
      <alignment horizontal="center"/>
    </xf>
    <xf numFmtId="0" fontId="29" fillId="23" borderId="0" xfId="0" applyFont="1" applyFill="1" applyBorder="1"/>
    <xf numFmtId="0" fontId="30" fillId="23" borderId="0" xfId="0" applyFont="1" applyFill="1" applyBorder="1"/>
    <xf numFmtId="0" fontId="31" fillId="23" borderId="0" xfId="0" applyFont="1" applyFill="1" applyBorder="1" applyAlignment="1">
      <alignment horizontal="center" vertical="center"/>
    </xf>
    <xf numFmtId="3" fontId="30" fillId="23" borderId="0" xfId="0" applyNumberFormat="1" applyFont="1" applyFill="1" applyBorder="1" applyAlignment="1">
      <alignment horizontal="center" vertical="center"/>
    </xf>
    <xf numFmtId="3" fontId="30" fillId="23" borderId="0" xfId="0" applyNumberFormat="1" applyFont="1" applyFill="1" applyBorder="1" applyAlignment="1">
      <alignment vertical="center"/>
    </xf>
    <xf numFmtId="0" fontId="33" fillId="23" borderId="0" xfId="0" applyFont="1" applyFill="1" applyBorder="1"/>
    <xf numFmtId="0" fontId="34" fillId="23" borderId="0" xfId="0" applyFont="1" applyFill="1" applyBorder="1"/>
    <xf numFmtId="0" fontId="29" fillId="23" borderId="0" xfId="0" applyFont="1" applyFill="1" applyBorder="1" applyAlignment="1">
      <alignment horizontal="center"/>
    </xf>
    <xf numFmtId="0" fontId="30" fillId="23" borderId="0" xfId="0" applyNumberFormat="1" applyFont="1" applyFill="1" applyBorder="1" applyAlignment="1">
      <alignment horizontal="center" vertical="center"/>
    </xf>
    <xf numFmtId="0" fontId="35" fillId="23" borderId="0" xfId="0" applyFont="1" applyFill="1" applyBorder="1" applyAlignment="1">
      <alignment horizontal="right" vertical="center"/>
    </xf>
    <xf numFmtId="3" fontId="36" fillId="23" borderId="10" xfId="0" applyNumberFormat="1" applyFont="1" applyFill="1" applyBorder="1"/>
    <xf numFmtId="0" fontId="29" fillId="23" borderId="0" xfId="0" applyFont="1" applyFill="1" applyBorder="1" applyAlignment="1">
      <alignment horizontal="right" vertical="center"/>
    </xf>
    <xf numFmtId="3" fontId="29" fillId="23" borderId="0" xfId="0" applyNumberFormat="1" applyFont="1" applyFill="1" applyBorder="1" applyAlignment="1">
      <alignment vertical="center"/>
    </xf>
    <xf numFmtId="0" fontId="32" fillId="23" borderId="0" xfId="0" applyFont="1" applyFill="1" applyBorder="1" applyAlignment="1">
      <alignment horizontal="center"/>
    </xf>
    <xf numFmtId="3" fontId="37" fillId="23" borderId="0" xfId="0" applyNumberFormat="1" applyFont="1" applyFill="1" applyBorder="1" applyAlignment="1">
      <alignment vertical="center"/>
    </xf>
    <xf numFmtId="0" fontId="37" fillId="23" borderId="0" xfId="0" applyNumberFormat="1" applyFont="1" applyFill="1" applyBorder="1" applyAlignment="1">
      <alignment horizontal="center" vertical="center"/>
    </xf>
    <xf numFmtId="0" fontId="37" fillId="23" borderId="0" xfId="0" applyFont="1" applyFill="1" applyBorder="1" applyAlignment="1">
      <alignment horizontal="center"/>
    </xf>
    <xf numFmtId="3" fontId="32" fillId="23" borderId="0" xfId="0" applyNumberFormat="1" applyFont="1" applyFill="1" applyBorder="1" applyAlignment="1">
      <alignment horizontal="center" vertical="center"/>
    </xf>
    <xf numFmtId="3" fontId="32" fillId="23" borderId="0" xfId="0" applyNumberFormat="1" applyFont="1" applyFill="1" applyBorder="1" applyAlignment="1">
      <alignment vertical="center"/>
    </xf>
    <xf numFmtId="0" fontId="32" fillId="23" borderId="0" xfId="0" applyNumberFormat="1" applyFont="1" applyFill="1" applyBorder="1" applyAlignment="1">
      <alignment horizontal="center" vertical="center"/>
    </xf>
    <xf numFmtId="0" fontId="37" fillId="23" borderId="0" xfId="0" applyNumberFormat="1" applyFont="1" applyFill="1" applyBorder="1" applyAlignment="1">
      <alignment vertical="center"/>
    </xf>
    <xf numFmtId="0" fontId="38" fillId="23" borderId="0" xfId="0" applyFont="1" applyFill="1" applyBorder="1"/>
    <xf numFmtId="0" fontId="39" fillId="23" borderId="0" xfId="0" applyFont="1" applyFill="1" applyBorder="1" applyAlignment="1">
      <alignment horizontal="right"/>
    </xf>
    <xf numFmtId="3" fontId="36" fillId="23" borderId="0" xfId="0" applyNumberFormat="1" applyFont="1" applyFill="1" applyBorder="1"/>
    <xf numFmtId="0" fontId="33" fillId="23" borderId="0" xfId="0" applyFont="1" applyFill="1" applyBorder="1" applyAlignment="1">
      <alignment wrapText="1"/>
    </xf>
    <xf numFmtId="166" fontId="0" fillId="0" borderId="0" xfId="96" applyNumberFormat="1" applyFont="1"/>
    <xf numFmtId="0" fontId="29" fillId="23" borderId="0" xfId="0" applyFont="1" applyFill="1" applyBorder="1" applyAlignment="1">
      <alignment horizontal="center" vertical="center"/>
    </xf>
    <xf numFmtId="0" fontId="30" fillId="23" borderId="0" xfId="0" applyFont="1" applyFill="1" applyBorder="1" applyAlignment="1">
      <alignment horizontal="center" vertical="center"/>
    </xf>
    <xf numFmtId="14" fontId="30" fillId="23" borderId="0" xfId="0" applyNumberFormat="1" applyFont="1" applyFill="1" applyBorder="1" applyAlignment="1">
      <alignment horizontal="center" vertical="center"/>
    </xf>
    <xf numFmtId="0" fontId="32" fillId="23" borderId="0" xfId="0" applyFont="1" applyFill="1" applyBorder="1" applyProtection="1"/>
    <xf numFmtId="3" fontId="30" fillId="23" borderId="0" xfId="0" applyNumberFormat="1" applyFont="1" applyFill="1" applyBorder="1" applyProtection="1"/>
    <xf numFmtId="0" fontId="29" fillId="23" borderId="0" xfId="0" applyFont="1" applyFill="1" applyBorder="1" applyProtection="1"/>
    <xf numFmtId="0" fontId="33" fillId="23" borderId="0" xfId="94" applyFont="1" applyFill="1" applyAlignment="1">
      <alignment horizontal="left" vertical="center"/>
    </xf>
    <xf numFmtId="0" fontId="0" fillId="25" borderId="12" xfId="0" applyFill="1" applyBorder="1" applyAlignment="1">
      <alignment horizontal="center" vertical="center"/>
    </xf>
    <xf numFmtId="0" fontId="0" fillId="25" borderId="13" xfId="0" applyFill="1" applyBorder="1" applyAlignment="1">
      <alignment horizontal="center" vertical="center"/>
    </xf>
    <xf numFmtId="0" fontId="0" fillId="25" borderId="14" xfId="0" applyFill="1" applyBorder="1" applyAlignment="1">
      <alignment horizontal="center" vertical="center"/>
    </xf>
    <xf numFmtId="0" fontId="0" fillId="25" borderId="15" xfId="0" applyFill="1" applyBorder="1" applyAlignment="1">
      <alignment horizontal="center" vertical="center"/>
    </xf>
    <xf numFmtId="165" fontId="0" fillId="25" borderId="0" xfId="95" applyNumberFormat="1" applyFont="1" applyFill="1" applyBorder="1" applyAlignment="1">
      <alignment horizontal="center" vertical="center"/>
    </xf>
    <xf numFmtId="165" fontId="0" fillId="25" borderId="0" xfId="0" applyNumberFormat="1" applyFill="1" applyBorder="1" applyAlignment="1">
      <alignment horizontal="center" vertical="center"/>
    </xf>
    <xf numFmtId="0" fontId="0" fillId="25" borderId="16" xfId="0" applyFill="1" applyBorder="1" applyAlignment="1">
      <alignment horizontal="center" vertical="center"/>
    </xf>
    <xf numFmtId="0" fontId="0" fillId="25" borderId="0" xfId="0" applyFill="1" applyBorder="1" applyAlignment="1">
      <alignment horizontal="center" vertical="center"/>
    </xf>
    <xf numFmtId="3" fontId="0" fillId="25" borderId="15" xfId="0" applyNumberFormat="1" applyFill="1" applyBorder="1" applyAlignment="1">
      <alignment horizontal="center" vertical="center"/>
    </xf>
    <xf numFmtId="3" fontId="0" fillId="25" borderId="17" xfId="0" applyNumberFormat="1" applyFill="1" applyBorder="1" applyAlignment="1">
      <alignment horizontal="center" vertical="center"/>
    </xf>
    <xf numFmtId="0" fontId="0" fillId="25" borderId="18" xfId="0" applyFill="1" applyBorder="1" applyAlignment="1">
      <alignment horizontal="center" vertical="center"/>
    </xf>
    <xf numFmtId="0" fontId="0" fillId="25" borderId="19" xfId="0" applyFill="1" applyBorder="1" applyAlignment="1">
      <alignment horizontal="center" vertical="center"/>
    </xf>
    <xf numFmtId="165" fontId="26" fillId="26" borderId="18" xfId="0" applyNumberFormat="1" applyFont="1" applyFill="1" applyBorder="1" applyAlignment="1">
      <alignment horizontal="center" vertical="center"/>
    </xf>
    <xf numFmtId="0" fontId="37" fillId="23" borderId="0" xfId="0" applyFont="1" applyFill="1" applyBorder="1" applyAlignment="1">
      <alignment horizontal="left"/>
    </xf>
    <xf numFmtId="3" fontId="30" fillId="23" borderId="0" xfId="0" applyNumberFormat="1" applyFont="1" applyFill="1" applyBorder="1" applyAlignment="1">
      <alignment horizontal="right" vertical="center"/>
    </xf>
    <xf numFmtId="0" fontId="28" fillId="23" borderId="0" xfId="0" applyFont="1" applyFill="1" applyBorder="1" applyAlignment="1">
      <alignment horizontal="center" vertical="center"/>
    </xf>
  </cellXfs>
  <cellStyles count="97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Énfasis1 2" xfId="51"/>
    <cellStyle name="20% - Énfasis2 2" xfId="52"/>
    <cellStyle name="20% - Énfasis3 2" xfId="53"/>
    <cellStyle name="20% - Énfasis4 2" xfId="54"/>
    <cellStyle name="20% - Énfasis5 2" xfId="55"/>
    <cellStyle name="20% - Énfasis6 2" xfId="5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40% - Énfasis1 2" xfId="57"/>
    <cellStyle name="40% - Énfasis2 2" xfId="58"/>
    <cellStyle name="40% - Énfasis3 2" xfId="59"/>
    <cellStyle name="40% - Énfasis4 2" xfId="60"/>
    <cellStyle name="40% - Énfasis5 2" xfId="61"/>
    <cellStyle name="40% - Énfasis6 2" xfId="6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60% - Énfasis1 2" xfId="63"/>
    <cellStyle name="60% - Énfasis2 2" xfId="64"/>
    <cellStyle name="60% - Énfasis3 2" xfId="65"/>
    <cellStyle name="60% - Énfasis4 2" xfId="66"/>
    <cellStyle name="60% - Énfasis5 2" xfId="67"/>
    <cellStyle name="60% - Énfasis6 2" xfId="6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Buena 2" xfId="69"/>
    <cellStyle name="Calculation" xfId="26"/>
    <cellStyle name="Cálculo 2" xfId="70"/>
    <cellStyle name="Celda de comprobación 2" xfId="71"/>
    <cellStyle name="Celda vinculada 2" xfId="72"/>
    <cellStyle name="Check Cell" xfId="27"/>
    <cellStyle name="Encabezado 4 2" xfId="73"/>
    <cellStyle name="Énfasis1 2" xfId="74"/>
    <cellStyle name="Énfasis2 2" xfId="75"/>
    <cellStyle name="Énfasis3 2" xfId="76"/>
    <cellStyle name="Énfasis4 2" xfId="77"/>
    <cellStyle name="Énfasis5 2" xfId="78"/>
    <cellStyle name="Énfasis6 2" xfId="79"/>
    <cellStyle name="Entrada 2" xfId="80"/>
    <cellStyle name="Euro" xfId="28"/>
    <cellStyle name="Explanatory Text" xfId="29"/>
    <cellStyle name="Good" xfId="30"/>
    <cellStyle name="Heading 1" xfId="31"/>
    <cellStyle name="Heading 2" xfId="32"/>
    <cellStyle name="Heading 3" xfId="33"/>
    <cellStyle name="Heading 4" xfId="34"/>
    <cellStyle name="Hipervínculo 2" xfId="35"/>
    <cellStyle name="Incorrecto 2" xfId="81"/>
    <cellStyle name="Input" xfId="36"/>
    <cellStyle name="Linked Cell" xfId="37"/>
    <cellStyle name="Millares" xfId="96" builtinId="3"/>
    <cellStyle name="Moneda" xfId="95" builtinId="4"/>
    <cellStyle name="Neutral 2" xfId="82"/>
    <cellStyle name="Normal" xfId="0" builtinId="0"/>
    <cellStyle name="Normal 2" xfId="38"/>
    <cellStyle name="Normal 2 2" xfId="39"/>
    <cellStyle name="Normal 2 3" xfId="40"/>
    <cellStyle name="Normal 2 4" xfId="41"/>
    <cellStyle name="Normal 3" xfId="42"/>
    <cellStyle name="Normal 3 2" xfId="43"/>
    <cellStyle name="Normal 4" xfId="44"/>
    <cellStyle name="Normal 4 2" xfId="50"/>
    <cellStyle name="Normal 4 3" xfId="93"/>
    <cellStyle name="Normal 4 4" xfId="49"/>
    <cellStyle name="Normal 5" xfId="92"/>
    <cellStyle name="Normal_Pasabocas_PrecioPasabocas 2" xfId="94"/>
    <cellStyle name="Notas 2" xfId="83"/>
    <cellStyle name="Note" xfId="45"/>
    <cellStyle name="Output" xfId="46"/>
    <cellStyle name="Salida 2" xfId="84"/>
    <cellStyle name="Texto de advertencia 2" xfId="85"/>
    <cellStyle name="Texto explicativo 2" xfId="86"/>
    <cellStyle name="Title" xfId="47"/>
    <cellStyle name="Título 1 2" xfId="87"/>
    <cellStyle name="Título 2 2" xfId="88"/>
    <cellStyle name="Título 3 2" xfId="89"/>
    <cellStyle name="Título 4" xfId="90"/>
    <cellStyle name="Total 2" xfId="91"/>
    <cellStyle name="Warning Text" xfId="4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uanmi/OneDrive/BAHIA/costos/C:/Documents%20and%20Settings/Miguel%20B/Desktop/BahiaXhacer/BahiaXhacer/BaseDeDatosInvitadosBAH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tty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2"/>
  <sheetViews>
    <sheetView tabSelected="1" topLeftCell="A20" zoomScaleSheetLayoutView="100" workbookViewId="0">
      <selection activeCell="A28" sqref="A28:B28"/>
    </sheetView>
  </sheetViews>
  <sheetFormatPr baseColWidth="10" defaultColWidth="9.7109375" defaultRowHeight="17.25" customHeight="1" x14ac:dyDescent="0.25"/>
  <cols>
    <col min="1" max="1" width="88.28515625" style="6" customWidth="1"/>
    <col min="2" max="2" width="13.42578125" customWidth="1"/>
    <col min="3" max="3" width="0.85546875" hidden="1" customWidth="1"/>
    <col min="4" max="4" width="13.42578125" customWidth="1"/>
    <col min="5" max="5" width="0" hidden="1" customWidth="1"/>
    <col min="6" max="6" width="13.42578125" style="6" customWidth="1"/>
    <col min="7" max="9" width="0" hidden="1" customWidth="1"/>
    <col min="10" max="10" width="10.140625" bestFit="1" customWidth="1"/>
    <col min="11" max="11" width="12.140625" customWidth="1"/>
    <col min="12" max="12" width="4" customWidth="1"/>
    <col min="13" max="13" width="11.85546875" bestFit="1" customWidth="1"/>
    <col min="14" max="14" width="22.140625" bestFit="1" customWidth="1"/>
    <col min="15" max="15" width="14.140625" bestFit="1" customWidth="1"/>
    <col min="20" max="20" width="24.7109375" customWidth="1"/>
    <col min="21" max="21" width="25.42578125" bestFit="1" customWidth="1"/>
  </cols>
  <sheetData>
    <row r="1" spans="1:11" s="6" customFormat="1" ht="17.25" customHeight="1" x14ac:dyDescent="0.25">
      <c r="A1" s="63" t="s">
        <v>19</v>
      </c>
      <c r="B1" s="63"/>
      <c r="C1" s="63"/>
      <c r="D1" s="63"/>
      <c r="E1" s="63"/>
      <c r="F1" s="63"/>
      <c r="G1" s="8"/>
      <c r="H1" s="8"/>
      <c r="I1" s="8"/>
    </row>
    <row r="2" spans="1:11" s="6" customFormat="1" ht="17.25" customHeight="1" x14ac:dyDescent="0.25">
      <c r="A2" s="15"/>
      <c r="B2" s="16"/>
      <c r="C2" s="16"/>
      <c r="D2" s="16"/>
      <c r="E2" s="16"/>
      <c r="F2" s="16"/>
    </row>
    <row r="3" spans="1:11" s="6" customFormat="1" ht="17.25" customHeight="1" x14ac:dyDescent="0.25">
      <c r="A3" s="17" t="s">
        <v>0</v>
      </c>
      <c r="B3" s="17" t="s">
        <v>1</v>
      </c>
      <c r="C3" s="17"/>
      <c r="D3" s="17" t="s">
        <v>2</v>
      </c>
      <c r="E3" s="17"/>
      <c r="F3" s="17">
        <v>150</v>
      </c>
    </row>
    <row r="4" spans="1:11" s="6" customFormat="1" ht="17.25" customHeight="1" x14ac:dyDescent="0.25">
      <c r="A4" s="41"/>
      <c r="B4" s="42" t="s">
        <v>20</v>
      </c>
      <c r="C4" s="41"/>
      <c r="D4" s="41"/>
      <c r="E4" s="41"/>
      <c r="F4" s="43">
        <f ca="1">TODAY()</f>
        <v>42662</v>
      </c>
    </row>
    <row r="5" spans="1:11" s="6" customFormat="1" ht="17.25" customHeight="1" x14ac:dyDescent="0.25">
      <c r="A5" s="44" t="s">
        <v>21</v>
      </c>
      <c r="B5" s="45">
        <v>3800000</v>
      </c>
      <c r="C5" s="46"/>
      <c r="D5" s="18">
        <v>1</v>
      </c>
      <c r="E5" s="18"/>
      <c r="F5" s="19">
        <f>+B5*D5</f>
        <v>3800000</v>
      </c>
    </row>
    <row r="6" spans="1:11" s="6" customFormat="1" ht="17.25" customHeight="1" x14ac:dyDescent="0.3">
      <c r="A6" s="20" t="s">
        <v>22</v>
      </c>
      <c r="B6" s="19"/>
      <c r="C6" s="19"/>
      <c r="D6" s="18"/>
      <c r="E6" s="18"/>
      <c r="F6" s="19"/>
      <c r="G6" s="10"/>
      <c r="H6" s="10"/>
      <c r="I6" s="10"/>
      <c r="J6" s="10"/>
      <c r="K6" s="10"/>
    </row>
    <row r="7" spans="1:11" s="6" customFormat="1" ht="17.25" customHeight="1" x14ac:dyDescent="0.3">
      <c r="A7" s="20" t="s">
        <v>32</v>
      </c>
      <c r="B7" s="19">
        <v>2000</v>
      </c>
      <c r="C7" s="19"/>
      <c r="D7" s="18">
        <f>F3</f>
        <v>150</v>
      </c>
      <c r="E7" s="18"/>
      <c r="F7" s="19">
        <f>B7*D7</f>
        <v>300000</v>
      </c>
      <c r="G7" s="10"/>
      <c r="H7" s="10"/>
      <c r="I7" s="10"/>
      <c r="J7" s="10"/>
      <c r="K7" s="10"/>
    </row>
    <row r="8" spans="1:11" s="6" customFormat="1" ht="17.25" customHeight="1" x14ac:dyDescent="0.3">
      <c r="A8" s="20" t="s">
        <v>18</v>
      </c>
      <c r="B8" s="19">
        <v>7800</v>
      </c>
      <c r="C8" s="19"/>
      <c r="D8" s="18">
        <f>F3</f>
        <v>150</v>
      </c>
      <c r="E8" s="18"/>
      <c r="F8" s="19">
        <f>B8*D8</f>
        <v>1170000</v>
      </c>
      <c r="G8" s="10"/>
      <c r="H8" s="10"/>
      <c r="I8" s="10"/>
      <c r="J8" s="10"/>
      <c r="K8" s="10"/>
    </row>
    <row r="9" spans="1:11" s="6" customFormat="1" ht="17.25" customHeight="1" x14ac:dyDescent="0.3">
      <c r="A9" s="20" t="s">
        <v>26</v>
      </c>
      <c r="B9" s="19">
        <v>29800</v>
      </c>
      <c r="C9" s="19"/>
      <c r="D9" s="18">
        <f>F3</f>
        <v>150</v>
      </c>
      <c r="E9" s="18"/>
      <c r="F9" s="19">
        <f t="shared" ref="F9:F13" si="0">D9*B9</f>
        <v>4470000</v>
      </c>
      <c r="G9" s="10"/>
      <c r="H9" s="10"/>
      <c r="I9" s="10"/>
      <c r="J9" s="10"/>
      <c r="K9" s="10"/>
    </row>
    <row r="10" spans="1:11" s="6" customFormat="1" ht="17.25" customHeight="1" x14ac:dyDescent="0.25">
      <c r="A10" s="21" t="s">
        <v>30</v>
      </c>
      <c r="B10" s="19"/>
      <c r="C10" s="19"/>
      <c r="D10" s="18"/>
      <c r="E10" s="18"/>
      <c r="F10" s="19"/>
      <c r="G10" s="10"/>
      <c r="H10" s="10"/>
      <c r="I10" s="10"/>
      <c r="J10" s="10"/>
      <c r="K10" s="10"/>
    </row>
    <row r="11" spans="1:11" s="6" customFormat="1" ht="17.25" customHeight="1" x14ac:dyDescent="0.25">
      <c r="A11" s="47" t="s">
        <v>28</v>
      </c>
      <c r="B11" s="19">
        <v>3200</v>
      </c>
      <c r="C11" s="19"/>
      <c r="D11" s="18">
        <v>150</v>
      </c>
      <c r="E11" s="18"/>
      <c r="F11" s="19">
        <f t="shared" si="0"/>
        <v>480000</v>
      </c>
      <c r="G11" s="10"/>
      <c r="H11" s="10"/>
      <c r="I11" s="10"/>
      <c r="J11" s="10"/>
      <c r="K11" s="10"/>
    </row>
    <row r="12" spans="1:11" s="6" customFormat="1" ht="17.25" customHeight="1" x14ac:dyDescent="0.25">
      <c r="A12" s="47" t="s">
        <v>29</v>
      </c>
      <c r="B12" s="19">
        <v>2800</v>
      </c>
      <c r="C12" s="19"/>
      <c r="D12" s="18">
        <v>150</v>
      </c>
      <c r="E12" s="18"/>
      <c r="F12" s="19">
        <f t="shared" si="0"/>
        <v>420000</v>
      </c>
      <c r="G12" s="10"/>
      <c r="H12" s="10"/>
      <c r="I12" s="10"/>
      <c r="J12" s="10"/>
      <c r="K12" s="10"/>
    </row>
    <row r="13" spans="1:11" s="6" customFormat="1" ht="17.25" customHeight="1" x14ac:dyDescent="0.3">
      <c r="A13" s="39" t="s">
        <v>24</v>
      </c>
      <c r="B13" s="3">
        <v>2900</v>
      </c>
      <c r="C13" s="19"/>
      <c r="D13" s="18">
        <v>150</v>
      </c>
      <c r="E13" s="18"/>
      <c r="F13" s="19">
        <f t="shared" si="0"/>
        <v>435000</v>
      </c>
      <c r="G13" s="10"/>
      <c r="H13" s="10"/>
      <c r="I13" s="10"/>
      <c r="J13" s="10"/>
      <c r="K13" s="10"/>
    </row>
    <row r="14" spans="1:11" s="6" customFormat="1" ht="17.25" customHeight="1" x14ac:dyDescent="0.3">
      <c r="A14" s="20"/>
      <c r="B14" s="19"/>
      <c r="C14" s="19"/>
      <c r="D14" s="18"/>
      <c r="E14" s="18"/>
      <c r="F14" s="19"/>
      <c r="G14" s="10"/>
      <c r="H14" s="10"/>
      <c r="I14" s="10"/>
      <c r="J14" s="10"/>
      <c r="K14" s="10"/>
    </row>
    <row r="15" spans="1:11" ht="17.25" customHeight="1" x14ac:dyDescent="0.25">
      <c r="A15" s="22" t="s">
        <v>3</v>
      </c>
      <c r="B15" s="16"/>
      <c r="C15" s="16"/>
      <c r="D15" s="18"/>
      <c r="E15" s="16"/>
      <c r="F15" s="19"/>
      <c r="G15" s="11"/>
      <c r="H15" s="11"/>
      <c r="I15" s="11"/>
      <c r="J15" s="11"/>
      <c r="K15" s="11"/>
    </row>
    <row r="16" spans="1:11" ht="17.25" customHeight="1" x14ac:dyDescent="0.3">
      <c r="A16" s="20" t="s">
        <v>31</v>
      </c>
      <c r="B16" s="3">
        <v>3900</v>
      </c>
      <c r="C16" s="16"/>
      <c r="D16" s="18">
        <v>450</v>
      </c>
      <c r="E16" s="16"/>
      <c r="F16" s="19">
        <f>D16*B16</f>
        <v>1755000</v>
      </c>
      <c r="G16" s="11"/>
      <c r="H16" s="11"/>
      <c r="I16" s="11"/>
      <c r="J16" s="11"/>
      <c r="K16" s="11"/>
    </row>
    <row r="17" spans="1:22" ht="17.25" customHeight="1" x14ac:dyDescent="0.3">
      <c r="A17" s="20" t="s">
        <v>23</v>
      </c>
      <c r="B17" s="19">
        <v>59000</v>
      </c>
      <c r="C17" s="19"/>
      <c r="D17" s="18">
        <v>38</v>
      </c>
      <c r="E17" s="23"/>
      <c r="F17" s="19">
        <f>D17*B17</f>
        <v>2242000</v>
      </c>
      <c r="G17" s="11"/>
      <c r="H17" s="14"/>
      <c r="I17" s="14"/>
      <c r="J17" s="11"/>
      <c r="K17" s="11"/>
    </row>
    <row r="18" spans="1:22" ht="17.25" customHeight="1" x14ac:dyDescent="0.3">
      <c r="A18" s="21" t="s">
        <v>17</v>
      </c>
      <c r="B18" s="19">
        <v>7500</v>
      </c>
      <c r="C18" s="19"/>
      <c r="D18" s="18">
        <f>F3</f>
        <v>150</v>
      </c>
      <c r="E18" s="23"/>
      <c r="F18" s="19">
        <f>D18*B18</f>
        <v>1125000</v>
      </c>
      <c r="H18" s="1">
        <f>D8/8</f>
        <v>18.75</v>
      </c>
      <c r="I18" s="1">
        <f>(D8/8)+1</f>
        <v>19.75</v>
      </c>
    </row>
    <row r="19" spans="1:22" ht="17.25" customHeight="1" thickBot="1" x14ac:dyDescent="0.3">
      <c r="A19" s="21" t="s">
        <v>15</v>
      </c>
      <c r="B19" s="19">
        <v>130000</v>
      </c>
      <c r="C19" s="19"/>
      <c r="D19" s="18">
        <v>14</v>
      </c>
      <c r="E19" s="23"/>
      <c r="F19" s="19">
        <f>D19*B19</f>
        <v>1820000</v>
      </c>
      <c r="J19" s="2">
        <f>SUM(F5:F19)</f>
        <v>18017000</v>
      </c>
      <c r="K19" s="2"/>
      <c r="L19" s="2"/>
    </row>
    <row r="20" spans="1:22" ht="17.25" customHeight="1" thickTop="1" thickBot="1" x14ac:dyDescent="0.3">
      <c r="A20" s="24" t="s">
        <v>4</v>
      </c>
      <c r="B20" s="19"/>
      <c r="C20" s="19"/>
      <c r="D20" s="23"/>
      <c r="E20" s="23"/>
      <c r="F20" s="25">
        <f>SUM(F5:F19)</f>
        <v>18017000</v>
      </c>
    </row>
    <row r="21" spans="1:22" ht="17.25" customHeight="1" thickTop="1" thickBot="1" x14ac:dyDescent="0.3">
      <c r="A21" s="26"/>
      <c r="B21" s="19"/>
      <c r="C21" s="19"/>
      <c r="D21" s="23"/>
      <c r="E21" s="23"/>
      <c r="F21" s="27"/>
    </row>
    <row r="22" spans="1:22" ht="17.25" customHeight="1" x14ac:dyDescent="0.25">
      <c r="A22" s="28" t="s">
        <v>10</v>
      </c>
      <c r="B22" s="29"/>
      <c r="C22" s="29"/>
      <c r="D22" s="30"/>
      <c r="E22" s="30"/>
      <c r="F22" s="29"/>
      <c r="L22" s="48"/>
      <c r="M22" s="49"/>
      <c r="N22" s="49" t="s">
        <v>38</v>
      </c>
      <c r="O22" s="50"/>
      <c r="Q22" t="s">
        <v>40</v>
      </c>
      <c r="T22">
        <v>65000</v>
      </c>
      <c r="U22">
        <v>4</v>
      </c>
    </row>
    <row r="23" spans="1:22" ht="17.25" customHeight="1" x14ac:dyDescent="0.3">
      <c r="A23" s="31" t="s">
        <v>5</v>
      </c>
      <c r="B23" s="32" t="s">
        <v>6</v>
      </c>
      <c r="C23" s="33"/>
      <c r="D23" s="34" t="s">
        <v>7</v>
      </c>
      <c r="E23" s="34"/>
      <c r="F23" s="32" t="s">
        <v>8</v>
      </c>
      <c r="L23" s="51">
        <v>4</v>
      </c>
      <c r="M23" s="52">
        <v>950000</v>
      </c>
      <c r="N23" s="53">
        <f>L23*M23</f>
        <v>3800000</v>
      </c>
      <c r="O23" s="54" t="s">
        <v>34</v>
      </c>
      <c r="T23" t="s">
        <v>41</v>
      </c>
    </row>
    <row r="24" spans="1:22" ht="49.5" x14ac:dyDescent="0.3">
      <c r="A24" s="39" t="s">
        <v>43</v>
      </c>
      <c r="B24" s="19">
        <v>650000</v>
      </c>
      <c r="C24" s="33"/>
      <c r="D24" s="18">
        <v>4</v>
      </c>
      <c r="E24" s="34"/>
      <c r="F24" s="19">
        <f>B24*D24</f>
        <v>2600000</v>
      </c>
      <c r="L24" s="51"/>
      <c r="M24" s="52"/>
      <c r="N24" s="53"/>
      <c r="O24" s="54"/>
    </row>
    <row r="25" spans="1:22" ht="33" x14ac:dyDescent="0.3">
      <c r="A25" s="39" t="s">
        <v>44</v>
      </c>
      <c r="B25" s="19">
        <v>950000</v>
      </c>
      <c r="C25" s="33"/>
      <c r="D25" s="18">
        <v>1</v>
      </c>
      <c r="E25" s="34"/>
      <c r="F25" s="19">
        <f>B25*D25</f>
        <v>950000</v>
      </c>
      <c r="L25" s="51"/>
      <c r="M25" s="52"/>
      <c r="N25" s="53"/>
      <c r="O25" s="54"/>
    </row>
    <row r="26" spans="1:22" ht="17.25" customHeight="1" x14ac:dyDescent="0.3">
      <c r="A26" s="61" t="s">
        <v>47</v>
      </c>
      <c r="B26" s="19">
        <v>300000</v>
      </c>
      <c r="C26" s="33"/>
      <c r="D26" s="18">
        <v>1</v>
      </c>
      <c r="E26" s="34"/>
      <c r="F26" s="19">
        <f>B26*D26</f>
        <v>300000</v>
      </c>
      <c r="L26" s="51"/>
      <c r="M26" s="52"/>
      <c r="N26" s="53"/>
      <c r="O26" s="54"/>
    </row>
    <row r="27" spans="1:22" ht="17.25" customHeight="1" x14ac:dyDescent="0.3">
      <c r="A27" s="61" t="s">
        <v>45</v>
      </c>
      <c r="B27" s="19">
        <v>370000</v>
      </c>
      <c r="C27" s="33"/>
      <c r="D27" s="18">
        <v>1</v>
      </c>
      <c r="E27" s="34"/>
      <c r="F27" s="19">
        <f>B27*D27</f>
        <v>370000</v>
      </c>
      <c r="L27" s="51"/>
      <c r="M27" s="52"/>
      <c r="N27" s="53"/>
      <c r="O27" s="54"/>
    </row>
    <row r="28" spans="1:22" ht="17.25" customHeight="1" x14ac:dyDescent="0.3">
      <c r="A28" s="20" t="s">
        <v>48</v>
      </c>
      <c r="B28" s="3">
        <v>750000</v>
      </c>
      <c r="C28" s="33"/>
      <c r="D28" s="18">
        <v>1</v>
      </c>
      <c r="E28" s="35"/>
      <c r="F28" s="19">
        <f>B28*D28</f>
        <v>750000</v>
      </c>
      <c r="J28" s="2">
        <f>SUM(F24:F28)</f>
        <v>4970000</v>
      </c>
      <c r="L28" s="51"/>
      <c r="M28" s="52"/>
      <c r="N28" s="53"/>
      <c r="O28" s="54"/>
    </row>
    <row r="29" spans="1:22" ht="17.25" customHeight="1" x14ac:dyDescent="0.25">
      <c r="A29" s="21" t="s">
        <v>16</v>
      </c>
      <c r="B29" s="19"/>
      <c r="C29" s="33"/>
      <c r="D29" s="18"/>
      <c r="E29" s="35"/>
      <c r="F29" s="19"/>
      <c r="L29" s="56"/>
      <c r="M29" s="55"/>
      <c r="N29" s="52">
        <v>300000</v>
      </c>
      <c r="O29" s="54" t="s">
        <v>35</v>
      </c>
    </row>
    <row r="30" spans="1:22" x14ac:dyDescent="0.3">
      <c r="A30" s="20" t="s">
        <v>12</v>
      </c>
      <c r="B30" s="3">
        <v>65000</v>
      </c>
      <c r="C30" s="33"/>
      <c r="D30" s="18">
        <v>9</v>
      </c>
      <c r="E30" s="35"/>
      <c r="F30" s="19">
        <f t="shared" ref="F30:F31" si="1">B30*D30</f>
        <v>585000</v>
      </c>
      <c r="L30" s="56"/>
      <c r="M30" s="55"/>
      <c r="N30" s="52">
        <v>950000</v>
      </c>
      <c r="O30" s="54" t="s">
        <v>36</v>
      </c>
    </row>
    <row r="31" spans="1:22" ht="18" thickBot="1" x14ac:dyDescent="0.35">
      <c r="A31" s="20" t="s">
        <v>25</v>
      </c>
      <c r="B31" s="3">
        <v>65000</v>
      </c>
      <c r="C31" s="33"/>
      <c r="D31" s="18">
        <v>3</v>
      </c>
      <c r="E31" s="35"/>
      <c r="F31" s="19">
        <f t="shared" si="1"/>
        <v>195000</v>
      </c>
      <c r="J31" s="2"/>
      <c r="L31" s="56"/>
      <c r="M31" s="55"/>
      <c r="N31" s="52">
        <v>370000</v>
      </c>
      <c r="O31" s="54" t="s">
        <v>37</v>
      </c>
    </row>
    <row r="32" spans="1:22" ht="18" thickBot="1" x14ac:dyDescent="0.35">
      <c r="A32" s="20" t="s">
        <v>27</v>
      </c>
      <c r="B32" s="3"/>
      <c r="C32" s="33"/>
      <c r="D32" s="18">
        <v>1</v>
      </c>
      <c r="E32" s="35"/>
      <c r="F32" s="62" t="s">
        <v>33</v>
      </c>
      <c r="L32" s="57"/>
      <c r="M32" s="58"/>
      <c r="N32" s="60">
        <f>SUM(N23:N31)</f>
        <v>5420000</v>
      </c>
      <c r="O32" s="59"/>
      <c r="S32" s="48"/>
      <c r="T32" s="49"/>
      <c r="U32" s="49" t="s">
        <v>38</v>
      </c>
      <c r="V32" s="50"/>
    </row>
    <row r="33" spans="1:22" ht="18" thickBot="1" x14ac:dyDescent="0.35">
      <c r="A33" s="20" t="s">
        <v>46</v>
      </c>
      <c r="B33" s="3"/>
      <c r="C33" s="33"/>
      <c r="D33" s="18">
        <v>1</v>
      </c>
      <c r="E33" s="35"/>
      <c r="F33" s="62" t="s">
        <v>33</v>
      </c>
      <c r="K33" s="2"/>
      <c r="O33" s="12"/>
      <c r="S33" s="51">
        <v>4</v>
      </c>
      <c r="T33" s="52">
        <v>650000</v>
      </c>
      <c r="U33" s="53">
        <f>S33*T33</f>
        <v>2600000</v>
      </c>
      <c r="V33" s="54" t="s">
        <v>42</v>
      </c>
    </row>
    <row r="34" spans="1:22" ht="17.25" customHeight="1" thickTop="1" thickBot="1" x14ac:dyDescent="0.3">
      <c r="A34" s="24" t="s">
        <v>9</v>
      </c>
      <c r="B34" s="36"/>
      <c r="C34" s="36"/>
      <c r="D34" s="36"/>
      <c r="E34" s="36"/>
      <c r="F34" s="25">
        <f>SUM(F24:F33)</f>
        <v>5750000</v>
      </c>
      <c r="K34" s="2">
        <f>SUM(F29:F33)</f>
        <v>780000</v>
      </c>
      <c r="O34" s="12"/>
      <c r="S34" s="51"/>
      <c r="T34" s="55"/>
      <c r="U34" s="52"/>
      <c r="V34" s="54" t="s">
        <v>39</v>
      </c>
    </row>
    <row r="35" spans="1:22" ht="17.25" customHeight="1" thickTop="1" thickBot="1" x14ac:dyDescent="0.3">
      <c r="A35" s="37" t="s">
        <v>11</v>
      </c>
      <c r="B35" s="36"/>
      <c r="C35" s="36"/>
      <c r="D35" s="36"/>
      <c r="E35" s="36"/>
      <c r="F35" s="25">
        <f>SUM(F20+F34)</f>
        <v>23767000</v>
      </c>
      <c r="J35" s="2"/>
      <c r="K35" s="2">
        <f>SUM(K19:K34)</f>
        <v>780000</v>
      </c>
      <c r="O35" s="13"/>
      <c r="S35" s="56"/>
      <c r="T35" s="55"/>
      <c r="U35" s="52">
        <v>300000</v>
      </c>
      <c r="V35" s="54" t="s">
        <v>35</v>
      </c>
    </row>
    <row r="36" spans="1:22" ht="17.25" customHeight="1" thickTop="1" thickBot="1" x14ac:dyDescent="0.3">
      <c r="A36" s="37" t="s">
        <v>13</v>
      </c>
      <c r="B36" s="36"/>
      <c r="C36" s="36"/>
      <c r="D36" s="36"/>
      <c r="E36" s="36"/>
      <c r="F36" s="38">
        <f>F35*16/100</f>
        <v>3802720</v>
      </c>
      <c r="K36" s="40">
        <f>K35*16%</f>
        <v>124800</v>
      </c>
      <c r="S36" s="56"/>
      <c r="T36" s="55"/>
      <c r="U36" s="52">
        <v>950000</v>
      </c>
      <c r="V36" s="54" t="s">
        <v>36</v>
      </c>
    </row>
    <row r="37" spans="1:22" ht="17.25" customHeight="1" thickTop="1" thickBot="1" x14ac:dyDescent="0.3">
      <c r="A37" s="37" t="s">
        <v>14</v>
      </c>
      <c r="B37" s="36"/>
      <c r="C37" s="36"/>
      <c r="D37" s="36"/>
      <c r="E37" s="36"/>
      <c r="F37" s="25">
        <f>F35+F36</f>
        <v>27569720</v>
      </c>
      <c r="J37" s="2"/>
      <c r="K37" s="2">
        <f>SUM(K35:K36)</f>
        <v>904800</v>
      </c>
      <c r="S37" s="56"/>
      <c r="T37" s="55"/>
      <c r="U37" s="52">
        <v>370000</v>
      </c>
      <c r="V37" s="54" t="s">
        <v>37</v>
      </c>
    </row>
    <row r="38" spans="1:22" ht="17.25" customHeight="1" thickTop="1" x14ac:dyDescent="0.25">
      <c r="A38" s="5"/>
      <c r="B38" s="4"/>
      <c r="C38" s="4"/>
      <c r="D38" s="4"/>
      <c r="E38" s="4"/>
      <c r="F38" s="7"/>
      <c r="S38" s="56"/>
      <c r="T38" s="55"/>
      <c r="U38" s="52"/>
      <c r="V38" s="54"/>
    </row>
    <row r="39" spans="1:22" ht="17.25" customHeight="1" thickBot="1" x14ac:dyDescent="0.3">
      <c r="A39" s="10"/>
      <c r="B39" s="11"/>
      <c r="C39" s="11"/>
      <c r="D39" s="11"/>
      <c r="E39" s="11"/>
      <c r="F39" s="10"/>
      <c r="S39" s="57"/>
      <c r="T39" s="58"/>
      <c r="U39" s="60">
        <f>SUM(U33:U38)</f>
        <v>4220000</v>
      </c>
      <c r="V39" s="59"/>
    </row>
    <row r="40" spans="1:22" ht="17.25" customHeight="1" x14ac:dyDescent="0.25">
      <c r="F40" s="9"/>
    </row>
    <row r="41" spans="1:22" ht="17.25" customHeight="1" x14ac:dyDescent="0.25">
      <c r="F41" s="9"/>
    </row>
    <row r="42" spans="1:22" ht="17.25" customHeight="1" x14ac:dyDescent="0.25">
      <c r="F42" s="9"/>
    </row>
  </sheetData>
  <mergeCells count="1">
    <mergeCell ref="A1:F1"/>
  </mergeCells>
  <pageMargins left="0.70866141732283472" right="0.70866141732283472" top="0.74803149606299213" bottom="0.74803149606299213" header="0.51181102362204722" footer="0.51181102362204722"/>
  <pageSetup scale="76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MAB</vt:lpstr>
      <vt:lpstr>MAB!Área_de_impresión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migbar</dc:creator>
  <cp:lastModifiedBy>Adriana</cp:lastModifiedBy>
  <cp:lastPrinted>2016-01-14T21:35:21Z</cp:lastPrinted>
  <dcterms:created xsi:type="dcterms:W3CDTF">2015-09-03T19:38:48Z</dcterms:created>
  <dcterms:modified xsi:type="dcterms:W3CDTF">2016-10-19T21:39:47Z</dcterms:modified>
</cp:coreProperties>
</file>