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7496" windowHeight="9096" firstSheet="2" activeTab="8"/>
  </bookViews>
  <sheets>
    <sheet name="600" sheetId="1" r:id="rId1"/>
    <sheet name="Parrillada" sheetId="7" r:id="rId2"/>
    <sheet name="Mejicano" sheetId="9" r:id="rId3"/>
    <sheet name="Navidad" sheetId="10" r:id="rId4"/>
    <sheet name="80's" sheetId="8" r:id="rId5"/>
    <sheet name="Buffet 80's" sheetId="3" r:id="rId6"/>
    <sheet name="Estaciones" sheetId="11" r:id="rId7"/>
    <sheet name="Gala" sheetId="12" r:id="rId8"/>
    <sheet name="Tematica80s" sheetId="2" r:id="rId9"/>
  </sheets>
  <externalReferences>
    <externalReference r:id="rId10"/>
  </externalReferences>
  <definedNames>
    <definedName name="Contactos" localSheetId="4">[1]Patty!$B$1:$R$81</definedName>
    <definedName name="Contactos" localSheetId="6">[1]Patty!$B$1:$R$81</definedName>
    <definedName name="Contactos" localSheetId="2">[1]Patty!$B$1:$R$81</definedName>
    <definedName name="Contactos" localSheetId="3">[1]Patty!$B$1:$R$81</definedName>
    <definedName name="Contactos" localSheetId="1">[1]Patty!$B$1:$R$81</definedName>
    <definedName name="Contactos">[1]Patty!$B$1:$R$81</definedName>
  </definedNames>
  <calcPr calcId="125725"/>
</workbook>
</file>

<file path=xl/calcChain.xml><?xml version="1.0" encoding="utf-8"?>
<calcChain xmlns="http://schemas.openxmlformats.org/spreadsheetml/2006/main">
  <c r="F10" i="1"/>
  <c r="B19" i="10"/>
  <c r="B16" s="1"/>
  <c r="B18"/>
  <c r="C17"/>
  <c r="B17"/>
  <c r="C16"/>
  <c r="D31" i="9"/>
  <c r="B25"/>
  <c r="B23"/>
  <c r="C17"/>
  <c r="B17"/>
  <c r="G13" i="1" l="1"/>
  <c r="F26" l="1"/>
  <c r="H26" s="1"/>
  <c r="F12" i="2"/>
  <c r="F11"/>
  <c r="F10"/>
  <c r="F9"/>
  <c r="F8"/>
  <c r="F7"/>
  <c r="F6"/>
  <c r="F5"/>
  <c r="F4"/>
  <c r="H29" i="1"/>
  <c r="H31"/>
  <c r="H28"/>
  <c r="H25"/>
  <c r="H19"/>
  <c r="H17"/>
  <c r="H16"/>
  <c r="H15"/>
  <c r="H13"/>
  <c r="H12"/>
  <c r="H11"/>
  <c r="H10"/>
  <c r="H9"/>
  <c r="H7"/>
  <c r="F14" i="2" l="1"/>
  <c r="H20" i="1"/>
  <c r="H32"/>
  <c r="H33" l="1"/>
  <c r="H34" s="1"/>
  <c r="H35" s="1"/>
</calcChain>
</file>

<file path=xl/sharedStrings.xml><?xml version="1.0" encoding="utf-8"?>
<sst xmlns="http://schemas.openxmlformats.org/spreadsheetml/2006/main" count="214" uniqueCount="199">
  <si>
    <t>Nombre del Cliente:</t>
  </si>
  <si>
    <t>Celular:</t>
  </si>
  <si>
    <t>E Mail:</t>
  </si>
  <si>
    <t>Tel:</t>
  </si>
  <si>
    <t>de:</t>
  </si>
  <si>
    <t>DETALLE DEL SERVICIO</t>
  </si>
  <si>
    <t xml:space="preserve">PRECIO </t>
  </si>
  <si>
    <t>CANT.</t>
  </si>
  <si>
    <r>
      <rPr>
        <b/>
        <sz val="11"/>
        <color indexed="8"/>
        <rFont val="Arial Narrow"/>
        <family val="2"/>
      </rPr>
      <t xml:space="preserve">USO EXCLUSIVO </t>
    </r>
    <r>
      <rPr>
        <sz val="10"/>
        <color indexed="8"/>
        <rFont val="Arial Narrow"/>
        <family val="2"/>
      </rPr>
      <t xml:space="preserve">de Instalaciones hasta 8 horas </t>
    </r>
  </si>
  <si>
    <r>
      <rPr>
        <b/>
        <sz val="11"/>
        <color indexed="8"/>
        <rFont val="Arial Narrow"/>
        <family val="2"/>
      </rPr>
      <t xml:space="preserve">BEBIDAS ILIMITADAS: </t>
    </r>
    <r>
      <rPr>
        <sz val="10"/>
        <color indexed="8"/>
        <rFont val="Arial Narrow"/>
        <family val="2"/>
      </rPr>
      <t xml:space="preserve">Agua, Limonada Natural o Gaseosa </t>
    </r>
  </si>
  <si>
    <r>
      <rPr>
        <b/>
        <sz val="11"/>
        <color indexed="8"/>
        <rFont val="Arial Narrow"/>
        <family val="2"/>
      </rPr>
      <t>DE SALIDA:</t>
    </r>
    <r>
      <rPr>
        <b/>
        <sz val="10"/>
        <color indexed="8"/>
        <rFont val="Arial Narrow"/>
        <family val="2"/>
      </rPr>
      <t xml:space="preserve"> </t>
    </r>
    <r>
      <rPr>
        <sz val="10"/>
        <color indexed="8"/>
        <rFont val="Arial Narrow"/>
        <family val="2"/>
      </rPr>
      <t xml:space="preserve">Consome de Pollo al Jerez con Baguette </t>
    </r>
  </si>
  <si>
    <t>BEBIDAS FUERTES</t>
  </si>
  <si>
    <t>Costo adicional, depende de la selección final</t>
  </si>
  <si>
    <t>MESEROS -BARMAN</t>
  </si>
  <si>
    <t>TOTAL SERVICIOS:</t>
  </si>
  <si>
    <t>NUESTROS PRECIOS NO INCLUYEN IVA Y SON VALIDOS POR 60 DIAS</t>
  </si>
  <si>
    <t>Tematica</t>
  </si>
  <si>
    <t>OPCIONALES (Seleccionar)</t>
  </si>
  <si>
    <t>PRECIO</t>
  </si>
  <si>
    <t>CANT</t>
  </si>
  <si>
    <t>VALOR</t>
  </si>
  <si>
    <t>40 luces PAR LED</t>
  </si>
  <si>
    <t xml:space="preserve">40 Bolas de espejo de diferentes tamaños </t>
  </si>
  <si>
    <t>25 mobiles  Long Play (4 Acetatos c/u)</t>
  </si>
  <si>
    <t>40 Guitarras de icopor</t>
  </si>
  <si>
    <t>40 Notas Musicales de icopor</t>
  </si>
  <si>
    <t>20 Gafas Grandes de icopor</t>
  </si>
  <si>
    <t>12 Figuras de Afros de 1.70 Mt de altura en icopor</t>
  </si>
  <si>
    <t>2 Personajes Recibiendo los invitados: 1 es Marylin Monrroe y El otro es Elvis Presley</t>
  </si>
  <si>
    <r>
      <rPr>
        <b/>
        <sz val="11"/>
        <color indexed="8"/>
        <rFont val="Arial Narrow"/>
        <family val="2"/>
      </rPr>
      <t>Circuito cerrado de TV:</t>
    </r>
    <r>
      <rPr>
        <sz val="11"/>
        <color indexed="8"/>
        <rFont val="Arial Narrow"/>
        <family val="2"/>
      </rPr>
      <t xml:space="preserve">  </t>
    </r>
    <r>
      <rPr>
        <sz val="10"/>
        <color indexed="8"/>
        <rFont val="Arial Narrow"/>
        <family val="2"/>
      </rPr>
      <t xml:space="preserve">2 Pantallas de 2.45 mts x 2.45 mts y 2 video beam </t>
    </r>
  </si>
  <si>
    <t>TOTAL ADICIONALES</t>
  </si>
  <si>
    <t>TOTAL SERVICIOS Y ADICIONALES</t>
  </si>
  <si>
    <t>IVA 16%</t>
  </si>
  <si>
    <t>Sugerimos un 10% de servicio sobre el consumo de Alimentos y Bebidas.</t>
  </si>
  <si>
    <t>TOTAL EVENTO</t>
  </si>
  <si>
    <t>DETALLE</t>
  </si>
  <si>
    <t>Costo Ud</t>
  </si>
  <si>
    <t>TOTAL</t>
  </si>
  <si>
    <t xml:space="preserve"> luces PAR LED, Controlador y Operario</t>
  </si>
  <si>
    <t xml:space="preserve"> Bolas de espejo de diferentes tamaños </t>
  </si>
  <si>
    <t xml:space="preserve"> mobiles  Long Play (4 Acetatos c/u)</t>
  </si>
  <si>
    <t xml:space="preserve"> Guitarras de icopor</t>
  </si>
  <si>
    <t>Notas Musicales de icopor</t>
  </si>
  <si>
    <t xml:space="preserve"> Gafas Grandes de icopor</t>
  </si>
  <si>
    <t>Figuras de Afros de 1.70 Mt de altura en icopor</t>
  </si>
  <si>
    <t xml:space="preserve"> Marylin Monroe</t>
  </si>
  <si>
    <t xml:space="preserve"> Elvis Presley  (Recibiendo invitados)</t>
  </si>
  <si>
    <t>Telas en Techos</t>
  </si>
  <si>
    <t>Cortesia</t>
  </si>
  <si>
    <t>Incluye Alquiler de Luces,  Figuras y Montaje</t>
  </si>
  <si>
    <t>Unidades</t>
  </si>
  <si>
    <t>DE LLEGADA</t>
  </si>
  <si>
    <t>Mini Perro Caliente y Mini Hamburguesa</t>
  </si>
  <si>
    <t>Chips de Patacon</t>
  </si>
  <si>
    <t>Bebidas: Agua, Limonada Natural o gaseosa</t>
  </si>
  <si>
    <t>Alitas Colombina con salsa Buffalo o BBQ Jack Daniels</t>
  </si>
  <si>
    <t xml:space="preserve">Mini Sandwich de jamon y Queso </t>
  </si>
  <si>
    <t>Midi Brochetas de Carne y Pollo Con Salsa Teriyaki</t>
  </si>
  <si>
    <t>Croquetas de Pollo y Queso</t>
  </si>
  <si>
    <t>Mini Quibes con Tahine</t>
  </si>
  <si>
    <t>Mini Empanadas</t>
  </si>
  <si>
    <t xml:space="preserve"> Deditos de Queso </t>
  </si>
  <si>
    <t>Mini Brownies, Mini Pastel Gloria y Mini Alfajores</t>
  </si>
  <si>
    <t>DE SALIDA</t>
  </si>
  <si>
    <t>Consome de Pollo con Baguette</t>
  </si>
  <si>
    <t>Las Estaciones de Buffet incluyen Frutero</t>
  </si>
  <si>
    <r>
      <rPr>
        <b/>
        <sz val="11"/>
        <color indexed="8"/>
        <rFont val="Arial Narrow"/>
        <family val="2"/>
      </rPr>
      <t>Fotografo:</t>
    </r>
    <r>
      <rPr>
        <b/>
        <sz val="10"/>
        <color indexed="8"/>
        <rFont val="Arial Narrow"/>
        <family val="2"/>
      </rPr>
      <t xml:space="preserve"> </t>
    </r>
    <r>
      <rPr>
        <sz val="9"/>
        <color indexed="8"/>
        <rFont val="Arial Narrow"/>
        <family val="2"/>
      </rPr>
      <t>2 Cabinas x 2 hrs y DVD con 300 fotos) ($200.000 hora adicional)</t>
    </r>
  </si>
  <si>
    <t>DECORACION TEMATICA 80's</t>
  </si>
  <si>
    <t>Carimañola de Carne o Queso con Dip de suero Costeño</t>
  </si>
  <si>
    <t>Seleccionar Una Opcion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</si>
  <si>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</si>
  <si>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</si>
  <si>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</si>
  <si>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 xml:space="preserve">Medallon de Lomito </t>
  </si>
  <si>
    <t xml:space="preserve">Con Salsas: Bourguignon, Al Vino, a la Dijon, al Queso Azul o Finas Hierbas  </t>
  </si>
  <si>
    <t>Suprema de Pollo Thai en Salsa de Mani y semilla de Ajonjoli</t>
  </si>
  <si>
    <t>Bandiola de Cerdo a la BBQ</t>
  </si>
  <si>
    <t>Con:</t>
  </si>
  <si>
    <t>O</t>
  </si>
  <si>
    <t>Papa Duquesa, Noissette, Parisien</t>
  </si>
  <si>
    <t>Y</t>
  </si>
  <si>
    <t>o Waldorf</t>
  </si>
  <si>
    <t xml:space="preserve">Mousse de Chocolate y Amaretto </t>
  </si>
  <si>
    <t>Hora Loca: Por Definir</t>
  </si>
  <si>
    <t>Seleccionar 2  Opciones</t>
  </si>
  <si>
    <t>Arroz Siete Hierbas, al Curry, al Perejil o Almondini</t>
  </si>
  <si>
    <t>Ensalada de Espinaca, Mango y Fresas, Tres Lechugas, Mediterranea</t>
  </si>
  <si>
    <t>Coquille de Mariscos</t>
  </si>
  <si>
    <t>AR Hoteles</t>
  </si>
  <si>
    <t xml:space="preserve">Luz Mary Ortíz </t>
  </si>
  <si>
    <t>luz.ortiz@hotelesar.com</t>
  </si>
  <si>
    <t>743 6690 Ext. 191</t>
  </si>
  <si>
    <t>COSTOS EVENTO AR HOTELES EN DIC. 22 DE 2016j</t>
  </si>
  <si>
    <t>12:00M        a:</t>
  </si>
  <si>
    <t>6:00PM</t>
  </si>
  <si>
    <t>Julio 06 / 2016</t>
  </si>
  <si>
    <t>COCKTAIL DE BIENVENIDA</t>
  </si>
  <si>
    <t>Mojito o Canelazo</t>
  </si>
  <si>
    <t>Carne Desmechada con Salsa Criolla</t>
  </si>
  <si>
    <t xml:space="preserve">Bebidas: Agua, limonada natural o gaseosa y Hielo </t>
  </si>
  <si>
    <t>Medallon de Res</t>
  </si>
  <si>
    <t>Pollo BBQ</t>
  </si>
  <si>
    <t>Chorizo</t>
  </si>
  <si>
    <t xml:space="preserve">Papita Richie Salada </t>
  </si>
  <si>
    <t>Platano Maduro</t>
  </si>
  <si>
    <t>Guacamole y Aji Casero</t>
  </si>
  <si>
    <r>
      <t xml:space="preserve">POSTRE </t>
    </r>
    <r>
      <rPr>
        <sz val="11"/>
        <rFont val="Maiandra GD"/>
        <family val="2"/>
      </rPr>
      <t xml:space="preserve">(Opcional)  </t>
    </r>
    <r>
      <rPr>
        <b/>
        <sz val="11"/>
        <rFont val="Maiandra GD"/>
        <family val="2"/>
      </rPr>
      <t>$2.400</t>
    </r>
  </si>
  <si>
    <t>Casco de Naranja, Breva o Queso campesino con Arequipe</t>
  </si>
  <si>
    <t>PICADA 6:00 PM  $5.800</t>
  </si>
  <si>
    <t xml:space="preserve">Chorizitos, Mini Morcilla, Maiz Pira, Cascabeles y Papita Criolla </t>
  </si>
  <si>
    <t xml:space="preserve">Mini Consome de Pollo al Jerez con Baguette </t>
  </si>
  <si>
    <t xml:space="preserve">MENU RETRO (80's) </t>
  </si>
  <si>
    <t xml:space="preserve">Coctel: </t>
  </si>
  <si>
    <t>con Chips de Patacon</t>
  </si>
  <si>
    <t>Carritos Nostalgia de Pop Corn  $ 790.000</t>
  </si>
  <si>
    <r>
      <t>Arroz Mixto Oriental</t>
    </r>
    <r>
      <rPr>
        <sz val="9"/>
        <rFont val="Maiandra GD"/>
        <family val="2"/>
      </rPr>
      <t xml:space="preserve"> (Con Carne y Pollo)</t>
    </r>
  </si>
  <si>
    <t xml:space="preserve">Mini Brochetas de Queso y Tomate Cherry </t>
  </si>
  <si>
    <t>300 y 300</t>
  </si>
  <si>
    <t xml:space="preserve">Mini Empanadas y Deditos de Queso </t>
  </si>
  <si>
    <r>
      <t xml:space="preserve">Mesa de Postres: </t>
    </r>
    <r>
      <rPr>
        <sz val="10"/>
        <rFont val="Maiandra GD"/>
        <family val="2"/>
      </rPr>
      <t>(100 unds de c/u)</t>
    </r>
    <r>
      <rPr>
        <b/>
        <sz val="11"/>
        <rFont val="Maiandra GD"/>
        <family val="2"/>
      </rPr>
      <t xml:space="preserve"> $ 3.200</t>
    </r>
  </si>
  <si>
    <t xml:space="preserve">MENU MEJICANO  </t>
  </si>
  <si>
    <t xml:space="preserve">Mojito o Michelada </t>
  </si>
  <si>
    <t>Nachos con Dip de Queso Jalapeno</t>
  </si>
  <si>
    <t>Chorizitos con Guacamole</t>
  </si>
  <si>
    <t>Empanadita Gourmet con Guacamole</t>
  </si>
  <si>
    <r>
      <t xml:space="preserve">Tostaditas Mejicanas </t>
    </r>
    <r>
      <rPr>
        <b/>
        <sz val="10"/>
        <rFont val="Maiandra GD"/>
        <family val="2"/>
      </rPr>
      <t>($500 mas)</t>
    </r>
  </si>
  <si>
    <t>Bebidas: Agua de Tamarindo, Agua o gaseosa</t>
  </si>
  <si>
    <t>Arroz Mejicano</t>
  </si>
  <si>
    <t xml:space="preserve">Falda </t>
  </si>
  <si>
    <t>Frijoles Refritos</t>
  </si>
  <si>
    <t>lomo</t>
  </si>
  <si>
    <t>Pico de Gallo</t>
  </si>
  <si>
    <t>Flautas de Carne o al Pastor o Taco de Carne</t>
  </si>
  <si>
    <t>Enchiladas de Pollo en Salsa Verde</t>
  </si>
  <si>
    <t>Postre    $ 2.800</t>
  </si>
  <si>
    <t xml:space="preserve">Flan de Vainilla </t>
  </si>
  <si>
    <t>De Salida  (Opcional) $ 4.200</t>
  </si>
  <si>
    <t>Sopa de Tortilla</t>
  </si>
  <si>
    <t>MENU NAVIDAD</t>
  </si>
  <si>
    <t>Canelazo o Candil</t>
  </si>
  <si>
    <t>Al Llegar</t>
  </si>
  <si>
    <t xml:space="preserve">Tortilla Española con Baguette </t>
  </si>
  <si>
    <t xml:space="preserve">Choricitos con Salsa Dijon </t>
  </si>
  <si>
    <t xml:space="preserve">Bebidas: Agua o gaseosa  </t>
  </si>
  <si>
    <t>Bondiola con Salsa BBQ Jack Daniel's</t>
  </si>
  <si>
    <t>Suprema de Pollo a la Dijon o Teriyaki</t>
  </si>
  <si>
    <t>Papa New york o Parisienne</t>
  </si>
  <si>
    <t>Ensalada de Espinaca con Mango y Fresas o Verduras Calientes</t>
  </si>
  <si>
    <t>Mousse de Maracuya y Amaretto</t>
  </si>
  <si>
    <t>PICADA 4:30 PM (Opcional)   $ 5.900</t>
  </si>
  <si>
    <t xml:space="preserve">Chorizo y Dados de Cerdo con Papita Criolla </t>
  </si>
  <si>
    <t>ESTACIONES DE BUFFET CON PLATILLOS</t>
  </si>
  <si>
    <t>Un Platillo es mas Grande que un Pasaboca</t>
  </si>
  <si>
    <r>
      <t xml:space="preserve">Mini Sandwich con Medallon de Bondiola </t>
    </r>
    <r>
      <rPr>
        <sz val="9"/>
        <rFont val="Maiandra GD"/>
        <family val="2"/>
      </rPr>
      <t>al Horno en Salsa de Cerveza Negra</t>
    </r>
  </si>
  <si>
    <r>
      <t xml:space="preserve">Mini Sandwich de Matambre </t>
    </r>
    <r>
      <rPr>
        <sz val="8"/>
        <rFont val="Maiandra GD"/>
        <family val="2"/>
      </rPr>
      <t>(Tipico Argentino)</t>
    </r>
  </si>
  <si>
    <t>Mini Wrap de Pollo con Manzana o al Pesto con Champiñones</t>
  </si>
  <si>
    <t>Midi Pita Rellena con Rillette de Cerdo</t>
  </si>
  <si>
    <t>Flautas de Pollo, Carne o al Pastor con Salsa Mejicana</t>
  </si>
  <si>
    <t xml:space="preserve">Midi Pita Rellena de Ropa Vieja </t>
  </si>
  <si>
    <t>2 Croquetas de Mero, Pollo o Queso</t>
  </si>
  <si>
    <t>Incluye:  Salón, Mesas, Sillas, Logística, Calefacción, 200 parqueos</t>
  </si>
  <si>
    <t>COCTEL DE BIENVENIDA: Michelada o Mojito</t>
  </si>
  <si>
    <t>De Salida $2.900</t>
  </si>
  <si>
    <t xml:space="preserve">LENCERIA Y MENAJE </t>
  </si>
  <si>
    <r>
      <t>AGUARDIENTE NECTAR VERDE Bot.</t>
    </r>
    <r>
      <rPr>
        <sz val="9"/>
        <color indexed="8"/>
        <rFont val="Arial Narrow"/>
        <family val="2"/>
      </rPr>
      <t xml:space="preserve"> (para Shots) 2 x persona</t>
    </r>
  </si>
  <si>
    <r>
      <rPr>
        <b/>
        <sz val="11"/>
        <color indexed="8"/>
        <rFont val="Arial"/>
        <family val="2"/>
      </rPr>
      <t>PARRILLADA EMPRESARIAL</t>
    </r>
    <r>
      <rPr>
        <sz val="11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>servida a la mesa</t>
    </r>
  </si>
  <si>
    <r>
      <rPr>
        <b/>
        <sz val="11"/>
        <color indexed="8"/>
        <rFont val="Arial Narrow"/>
        <family val="2"/>
      </rPr>
      <t>DE LLLEGADA:</t>
    </r>
    <r>
      <rPr>
        <sz val="10"/>
        <color indexed="8"/>
        <rFont val="Arial Narrow"/>
        <family val="2"/>
      </rPr>
      <t xml:space="preserve"> (Croqueta de Pollo y Tortilla Espanola con Baguette)</t>
    </r>
  </si>
  <si>
    <r>
      <t>DECORACION TEMATICA:</t>
    </r>
    <r>
      <rPr>
        <b/>
        <sz val="10"/>
        <color indexed="8"/>
        <rFont val="Arial Narrow"/>
        <family val="2"/>
      </rPr>
      <t xml:space="preserve">  Por Definir</t>
    </r>
  </si>
  <si>
    <t xml:space="preserve"> Croqueta de Mero, Pollo o Queso</t>
  </si>
  <si>
    <t>Tortilla Espanola con Baguette</t>
  </si>
  <si>
    <t>MENU PARRILLADA EJEMPLO EVENTO AR HOTELES</t>
  </si>
  <si>
    <t>PARRILLADA (Servida a la Mesa)  $25.800</t>
  </si>
  <si>
    <t xml:space="preserve">Lomo de Cerdo  </t>
  </si>
  <si>
    <r>
      <rPr>
        <b/>
        <sz val="11"/>
        <color indexed="8"/>
        <rFont val="Arial Narrow"/>
        <family val="2"/>
      </rPr>
      <t xml:space="preserve">CERVEZA </t>
    </r>
    <r>
      <rPr>
        <sz val="10"/>
        <color indexed="8"/>
        <rFont val="Arial Narrow"/>
        <family val="2"/>
      </rPr>
      <t>(Poker o Aguila) 3 x invitado</t>
    </r>
  </si>
  <si>
    <t>Dj con Sonido Profesional y animador (No incluye luces)</t>
  </si>
  <si>
    <t>COCKTAIL DE BIENVENIDA   $4.400</t>
  </si>
  <si>
    <t>Seleccionar 2 Opciones</t>
  </si>
  <si>
    <t>PASABOCAS (2) $ 3.980</t>
  </si>
  <si>
    <t>COCKTAIL DE BIENVENIDA  $4.400</t>
  </si>
  <si>
    <t>Seleccionar 2</t>
  </si>
  <si>
    <t>PASABOCAS (2) $3.980</t>
  </si>
  <si>
    <t>MENU $ 24.900</t>
  </si>
  <si>
    <t>BUFFET MEJICANO  $27.800</t>
  </si>
  <si>
    <t>BUFFET 80's</t>
  </si>
  <si>
    <t>Mini Consome de Pollo con Baguette</t>
  </si>
  <si>
    <r>
      <t xml:space="preserve">Mesa de Postres: </t>
    </r>
    <r>
      <rPr>
        <sz val="10"/>
        <rFont val="Maiandra GD"/>
        <family val="2"/>
      </rPr>
      <t>(100 unds de c/u)</t>
    </r>
    <r>
      <rPr>
        <b/>
        <sz val="14"/>
        <rFont val="Maiandra GD"/>
        <family val="2"/>
      </rPr>
      <t xml:space="preserve">  $3.600</t>
    </r>
  </si>
  <si>
    <t>ESTACION DE BUFFET $ 28.800</t>
  </si>
  <si>
    <r>
      <t xml:space="preserve">Coctel: Canelazo   </t>
    </r>
    <r>
      <rPr>
        <b/>
        <sz val="14"/>
        <rFont val="Maiandra GD"/>
        <family val="2"/>
      </rPr>
      <t>$4.400</t>
    </r>
  </si>
  <si>
    <r>
      <t>Mini Perro Caliente y Mini Hamburguesa</t>
    </r>
    <r>
      <rPr>
        <b/>
        <sz val="14"/>
        <rFont val="Maiandra GD"/>
        <family val="2"/>
      </rPr>
      <t xml:space="preserve"> $5.400</t>
    </r>
  </si>
  <si>
    <t>ENTRADA $ 8,500</t>
  </si>
  <si>
    <t>PLATO FUERTE $ 29,300</t>
  </si>
  <si>
    <t>POSTRE  $4.400</t>
  </si>
  <si>
    <t>MENU DE GALA EJEMPLO</t>
  </si>
  <si>
    <r>
      <rPr>
        <b/>
        <sz val="11"/>
        <color indexed="8"/>
        <rFont val="Arial Narrow"/>
        <family val="2"/>
      </rPr>
      <t>Orquesta x 6 integrantes incluye Sonido y Luces</t>
    </r>
    <r>
      <rPr>
        <sz val="11"/>
        <color indexed="8"/>
        <rFont val="Arial Narrow"/>
        <family val="2"/>
      </rPr>
      <t xml:space="preserve"> (Desde almuerzo)</t>
    </r>
  </si>
  <si>
    <t>Forma de Pago: 50% al reservar y 30% en Dic 15 y 20% a factura.</t>
  </si>
  <si>
    <r>
      <t xml:space="preserve">Modulo </t>
    </r>
    <r>
      <rPr>
        <b/>
        <sz val="11"/>
        <color indexed="8"/>
        <rFont val="Arial Narrow"/>
        <family val="2"/>
      </rPr>
      <t xml:space="preserve">Tarima </t>
    </r>
    <r>
      <rPr>
        <sz val="11"/>
        <color indexed="8"/>
        <rFont val="Arial Narrow"/>
        <family val="2"/>
      </rPr>
      <t xml:space="preserve"> 2.40 x 1,20 mts</t>
    </r>
    <r>
      <rPr>
        <sz val="9"/>
        <color indexed="8"/>
        <rFont val="Arial Narrow"/>
        <family val="2"/>
      </rPr>
      <t xml:space="preserve"> ( Cant. Según requerimento grupo Musical)</t>
    </r>
  </si>
  <si>
    <t>ESTACION DE BUFFET $ 27.800</t>
  </si>
  <si>
    <t>De Salida  (Opcional) $ 2.900</t>
  </si>
  <si>
    <t xml:space="preserve">Midi Consome de Pollo al Jerez con Baguette </t>
  </si>
</sst>
</file>

<file path=xl/styles.xml><?xml version="1.0" encoding="utf-8"?>
<styleSheet xmlns="http://schemas.openxmlformats.org/spreadsheetml/2006/main">
  <numFmts count="1">
    <numFmt numFmtId="164" formatCode="_ [$€]\ * #,##0.00_ ;_ [$€]\ * \-#,##0.00_ ;_ [$€]\ * &quot;-&quot;??_ ;_ @_ "/>
  </numFmts>
  <fonts count="47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4"/>
      <color indexed="8"/>
      <name val="Arial"/>
      <family val="2"/>
    </font>
    <font>
      <sz val="9"/>
      <color indexed="8"/>
      <name val="Arial Narrow"/>
      <family val="2"/>
    </font>
    <font>
      <b/>
      <sz val="12"/>
      <color indexed="8"/>
      <name val="Arial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b/>
      <sz val="12"/>
      <color indexed="8"/>
      <name val="Arial Narrow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color indexed="8"/>
      <name val="Calibri"/>
      <family val="2"/>
    </font>
    <font>
      <b/>
      <sz val="14"/>
      <name val="Maiandra GD"/>
      <family val="2"/>
    </font>
    <font>
      <b/>
      <sz val="10"/>
      <name val="Maiandra GD"/>
      <family val="2"/>
    </font>
    <font>
      <sz val="14"/>
      <name val="Maiandra GD"/>
      <family val="2"/>
    </font>
    <font>
      <sz val="9"/>
      <name val="Maiandra GD"/>
      <family val="2"/>
    </font>
    <font>
      <i/>
      <sz val="14"/>
      <name val="Maiandra GD"/>
      <family val="2"/>
    </font>
    <font>
      <sz val="10"/>
      <name val="Maiandra GD"/>
      <family val="2"/>
    </font>
    <font>
      <sz val="8"/>
      <name val="Maiandra GD"/>
      <family val="2"/>
    </font>
    <font>
      <sz val="12"/>
      <name val="Maiandra GD"/>
      <family val="2"/>
    </font>
    <font>
      <sz val="11"/>
      <name val="Maiandra GD"/>
      <family val="2"/>
    </font>
    <font>
      <sz val="11"/>
      <color indexed="60"/>
      <name val="Calibri"/>
      <family val="2"/>
    </font>
    <font>
      <b/>
      <sz val="12"/>
      <name val="Maiandra GD"/>
      <family val="2"/>
    </font>
    <font>
      <b/>
      <sz val="16"/>
      <name val="Arial"/>
      <family val="2"/>
    </font>
    <font>
      <b/>
      <sz val="11"/>
      <name val="Maiandra GD"/>
      <family val="2"/>
    </font>
    <font>
      <sz val="14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4" applyNumberFormat="0" applyAlignment="0" applyProtection="0"/>
    <xf numFmtId="0" fontId="16" fillId="21" borderId="5" applyNumberFormat="0" applyAlignment="0" applyProtection="0"/>
    <xf numFmtId="164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7" borderId="4" applyNumberFormat="0" applyAlignment="0" applyProtection="0"/>
    <xf numFmtId="0" fontId="25" fillId="0" borderId="9" applyNumberFormat="0" applyFill="0" applyAlignment="0" applyProtection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22" borderId="10" applyNumberFormat="0" applyFont="0" applyAlignment="0" applyProtection="0"/>
    <xf numFmtId="0" fontId="26" fillId="20" borderId="11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9" fillId="4" borderId="0" applyNumberFormat="0" applyBorder="0" applyAlignment="0" applyProtection="0"/>
    <xf numFmtId="0" fontId="15" fillId="20" borderId="4" applyNumberFormat="0" applyAlignment="0" applyProtection="0"/>
    <xf numFmtId="0" fontId="16" fillId="21" borderId="5" applyNumberFormat="0" applyAlignment="0" applyProtection="0"/>
    <xf numFmtId="0" fontId="25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24" fillId="7" borderId="4" applyNumberFormat="0" applyAlignment="0" applyProtection="0"/>
    <xf numFmtId="0" fontId="14" fillId="3" borderId="0" applyNumberFormat="0" applyBorder="0" applyAlignment="0" applyProtection="0"/>
    <xf numFmtId="0" fontId="39" fillId="23" borderId="0" applyNumberFormat="0" applyBorder="0" applyAlignment="0" applyProtection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22" borderId="10" applyNumberFormat="0" applyFont="0" applyAlignment="0" applyProtection="0"/>
    <xf numFmtId="0" fontId="26" fillId="20" borderId="11" applyNumberFormat="0" applyAlignment="0" applyProtection="0"/>
    <xf numFmtId="0" fontId="2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7" fillId="0" borderId="0" applyNumberFormat="0" applyFill="0" applyBorder="0" applyAlignment="0" applyProtection="0"/>
    <xf numFmtId="0" fontId="12" fillId="0" borderId="12" applyNumberFormat="0" applyFill="0" applyAlignment="0" applyProtection="0"/>
    <xf numFmtId="0" fontId="17" fillId="0" borderId="0"/>
    <xf numFmtId="0" fontId="17" fillId="0" borderId="0"/>
  </cellStyleXfs>
  <cellXfs count="92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"/>
    </xf>
    <xf numFmtId="0" fontId="10" fillId="0" borderId="0" xfId="0" applyFont="1"/>
    <xf numFmtId="3" fontId="10" fillId="0" borderId="0" xfId="0" applyNumberFormat="1" applyFont="1"/>
    <xf numFmtId="3" fontId="10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9" fillId="0" borderId="0" xfId="0" applyFont="1"/>
    <xf numFmtId="3" fontId="0" fillId="0" borderId="0" xfId="0" applyNumberFormat="1"/>
    <xf numFmtId="0" fontId="9" fillId="0" borderId="0" xfId="0" applyFont="1" applyAlignment="1">
      <alignment horizontal="right"/>
    </xf>
    <xf numFmtId="3" fontId="9" fillId="0" borderId="1" xfId="0" applyNumberFormat="1" applyFont="1" applyBorder="1"/>
    <xf numFmtId="0" fontId="11" fillId="0" borderId="0" xfId="0" applyFont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0" fillId="0" borderId="0" xfId="0" applyFont="1" applyAlignment="1">
      <alignment horizontal="left"/>
    </xf>
    <xf numFmtId="3" fontId="10" fillId="0" borderId="0" xfId="0" applyNumberFormat="1" applyFont="1" applyAlignment="1">
      <alignment horizontal="center"/>
    </xf>
    <xf numFmtId="3" fontId="9" fillId="0" borderId="0" xfId="0" applyNumberFormat="1" applyFont="1"/>
    <xf numFmtId="3" fontId="10" fillId="0" borderId="2" xfId="0" applyNumberFormat="1" applyFont="1" applyBorder="1"/>
    <xf numFmtId="3" fontId="10" fillId="0" borderId="1" xfId="0" applyNumberFormat="1" applyFont="1" applyBorder="1"/>
    <xf numFmtId="3" fontId="10" fillId="0" borderId="3" xfId="0" applyNumberFormat="1" applyFont="1" applyBorder="1"/>
    <xf numFmtId="0" fontId="29" fillId="0" borderId="0" xfId="0" applyFont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12" fillId="0" borderId="0" xfId="0" applyFont="1"/>
    <xf numFmtId="3" fontId="12" fillId="0" borderId="1" xfId="0" applyNumberFormat="1" applyFont="1" applyBorder="1"/>
    <xf numFmtId="0" fontId="30" fillId="0" borderId="0" xfId="48" applyFont="1" applyAlignment="1">
      <alignment horizontal="centerContinuous" vertical="center"/>
    </xf>
    <xf numFmtId="0" fontId="17" fillId="0" borderId="0" xfId="46"/>
    <xf numFmtId="0" fontId="12" fillId="0" borderId="0" xfId="0" applyFont="1" applyAlignment="1">
      <alignment horizontal="center" vertical="center"/>
    </xf>
    <xf numFmtId="0" fontId="30" fillId="0" borderId="0" xfId="46" applyFont="1" applyAlignment="1">
      <alignment horizontal="centerContinuous" vertical="center"/>
    </xf>
    <xf numFmtId="0" fontId="31" fillId="0" borderId="0" xfId="46" applyFont="1" applyAlignment="1">
      <alignment horizontal="centerContinuous" vertical="center"/>
    </xf>
    <xf numFmtId="0" fontId="32" fillId="0" borderId="0" xfId="47" applyFont="1" applyAlignment="1">
      <alignment horizontal="centerContinuous" vertical="center"/>
    </xf>
    <xf numFmtId="0" fontId="32" fillId="0" borderId="0" xfId="46" applyFont="1" applyAlignment="1">
      <alignment horizontal="centerContinuous" vertical="center"/>
    </xf>
    <xf numFmtId="0" fontId="30" fillId="0" borderId="0" xfId="0" applyFont="1" applyAlignment="1">
      <alignment horizontal="centerContinuous" vertical="center"/>
    </xf>
    <xf numFmtId="0" fontId="32" fillId="0" borderId="0" xfId="0" applyFont="1" applyAlignment="1">
      <alignment horizontal="centerContinuous" vertical="center"/>
    </xf>
    <xf numFmtId="0" fontId="33" fillId="0" borderId="0" xfId="0" applyFont="1" applyAlignment="1">
      <alignment horizontal="centerContinuous" vertical="center"/>
    </xf>
    <xf numFmtId="0" fontId="34" fillId="0" borderId="0" xfId="46" applyFont="1" applyAlignment="1">
      <alignment horizontal="centerContinuous" vertical="center"/>
    </xf>
    <xf numFmtId="0" fontId="32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48" applyFont="1" applyAlignment="1">
      <alignment horizontal="center" vertical="center"/>
    </xf>
    <xf numFmtId="0" fontId="32" fillId="0" borderId="0" xfId="48" applyFont="1" applyAlignment="1">
      <alignment horizontal="center" vertical="center"/>
    </xf>
    <xf numFmtId="0" fontId="34" fillId="0" borderId="0" xfId="45" applyFont="1" applyAlignment="1">
      <alignment horizontal="centerContinuous" vertical="center"/>
    </xf>
    <xf numFmtId="0" fontId="30" fillId="0" borderId="0" xfId="90" applyFont="1" applyAlignment="1">
      <alignment horizontal="centerContinuous" vertical="center"/>
    </xf>
    <xf numFmtId="0" fontId="17" fillId="0" borderId="0" xfId="90"/>
    <xf numFmtId="0" fontId="17" fillId="0" borderId="0" xfId="90" applyAlignment="1">
      <alignment horizontal="centerContinuous" vertical="center"/>
    </xf>
    <xf numFmtId="0" fontId="40" fillId="0" borderId="0" xfId="90" applyFont="1" applyAlignment="1">
      <alignment horizontal="centerContinuous" vertical="center"/>
    </xf>
    <xf numFmtId="0" fontId="36" fillId="0" borderId="0" xfId="90" applyFont="1" applyAlignment="1">
      <alignment horizontal="centerContinuous" vertical="center"/>
    </xf>
    <xf numFmtId="0" fontId="37" fillId="0" borderId="0" xfId="90" applyFont="1" applyAlignment="1">
      <alignment horizontal="centerContinuous" vertical="center"/>
    </xf>
    <xf numFmtId="0" fontId="33" fillId="0" borderId="0" xfId="90" applyFont="1" applyAlignment="1">
      <alignment horizontal="centerContinuous" vertical="center"/>
    </xf>
    <xf numFmtId="0" fontId="37" fillId="0" borderId="0" xfId="89" applyFont="1" applyAlignment="1">
      <alignment horizontal="centerContinuous" vertical="center"/>
    </xf>
    <xf numFmtId="0" fontId="38" fillId="0" borderId="0" xfId="90" applyFont="1" applyAlignment="1">
      <alignment horizontal="centerContinuous" vertical="center"/>
    </xf>
    <xf numFmtId="0" fontId="37" fillId="0" borderId="0" xfId="0" applyFont="1" applyAlignment="1">
      <alignment horizontal="centerContinuous" vertical="center"/>
    </xf>
    <xf numFmtId="0" fontId="32" fillId="0" borderId="0" xfId="91" applyFont="1" applyAlignment="1">
      <alignment horizontal="centerContinuous" vertical="center"/>
    </xf>
    <xf numFmtId="0" fontId="30" fillId="0" borderId="0" xfId="91" applyFont="1" applyAlignment="1">
      <alignment horizontal="centerContinuous" vertical="center"/>
    </xf>
    <xf numFmtId="0" fontId="41" fillId="0" borderId="0" xfId="91" applyFont="1" applyAlignment="1">
      <alignment horizontal="centerContinuous" vertical="center"/>
    </xf>
    <xf numFmtId="0" fontId="17" fillId="0" borderId="0" xfId="91"/>
    <xf numFmtId="0" fontId="32" fillId="0" borderId="0" xfId="39" applyFont="1" applyAlignment="1">
      <alignment horizontal="centerContinuous" vertical="center"/>
    </xf>
    <xf numFmtId="0" fontId="36" fillId="0" borderId="0" xfId="39" applyFont="1" applyAlignment="1">
      <alignment horizontal="centerContinuous" vertical="center"/>
    </xf>
    <xf numFmtId="0" fontId="32" fillId="0" borderId="0" xfId="101" applyFont="1" applyAlignment="1">
      <alignment horizontal="centerContinuous" vertical="center"/>
    </xf>
    <xf numFmtId="0" fontId="34" fillId="0" borderId="0" xfId="91" applyFont="1" applyAlignment="1">
      <alignment horizontal="centerContinuous" vertical="center"/>
    </xf>
    <xf numFmtId="0" fontId="17" fillId="0" borderId="0" xfId="102"/>
    <xf numFmtId="0" fontId="30" fillId="0" borderId="0" xfId="102" applyFont="1" applyAlignment="1">
      <alignment horizontal="centerContinuous" vertical="center"/>
    </xf>
    <xf numFmtId="0" fontId="31" fillId="0" borderId="0" xfId="102" applyFont="1" applyAlignment="1">
      <alignment horizontal="centerContinuous" vertical="center"/>
    </xf>
    <xf numFmtId="0" fontId="32" fillId="0" borderId="0" xfId="102" applyFont="1" applyAlignment="1">
      <alignment horizontal="centerContinuous" vertical="center"/>
    </xf>
    <xf numFmtId="0" fontId="34" fillId="0" borderId="0" xfId="102" applyFont="1" applyAlignment="1">
      <alignment horizontal="centerContinuous" vertical="center"/>
    </xf>
    <xf numFmtId="0" fontId="0" fillId="0" borderId="0" xfId="0" applyAlignment="1">
      <alignment horizontal="center"/>
    </xf>
    <xf numFmtId="0" fontId="17" fillId="0" borderId="0" xfId="91" applyFont="1"/>
    <xf numFmtId="0" fontId="30" fillId="0" borderId="0" xfId="46" applyFont="1" applyAlignment="1">
      <alignment horizontal="center" vertical="center"/>
    </xf>
    <xf numFmtId="0" fontId="35" fillId="0" borderId="0" xfId="46" applyFont="1" applyAlignment="1">
      <alignment horizontal="center" vertical="center"/>
    </xf>
    <xf numFmtId="0" fontId="32" fillId="0" borderId="0" xfId="46" applyFont="1" applyAlignment="1">
      <alignment horizontal="center" vertical="center"/>
    </xf>
    <xf numFmtId="9" fontId="0" fillId="0" borderId="0" xfId="0" applyNumberFormat="1" applyAlignment="1">
      <alignment horizontal="center"/>
    </xf>
    <xf numFmtId="0" fontId="34" fillId="0" borderId="0" xfId="46" applyFont="1" applyAlignment="1">
      <alignment horizontal="center" vertical="center"/>
    </xf>
    <xf numFmtId="0" fontId="43" fillId="0" borderId="0" xfId="91" applyFont="1"/>
    <xf numFmtId="0" fontId="32" fillId="0" borderId="0" xfId="53" applyFont="1" applyAlignment="1">
      <alignment horizontal="centerContinuous" vertical="center"/>
    </xf>
    <xf numFmtId="3" fontId="17" fillId="0" borderId="0" xfId="91" applyNumberFormat="1" applyFont="1"/>
    <xf numFmtId="0" fontId="30" fillId="0" borderId="0" xfId="39" applyFont="1" applyAlignment="1">
      <alignment horizontal="centerContinuous" vertical="center"/>
    </xf>
    <xf numFmtId="0" fontId="17" fillId="0" borderId="0" xfId="39" applyAlignment="1">
      <alignment vertical="center"/>
    </xf>
    <xf numFmtId="0" fontId="17" fillId="0" borderId="0" xfId="39"/>
    <xf numFmtId="0" fontId="32" fillId="0" borderId="0" xfId="39" applyFont="1" applyAlignment="1">
      <alignment vertical="center"/>
    </xf>
    <xf numFmtId="0" fontId="33" fillId="0" borderId="0" xfId="39" applyFont="1" applyAlignment="1">
      <alignment horizontal="centerContinuous" vertical="center"/>
    </xf>
    <xf numFmtId="0" fontId="44" fillId="0" borderId="0" xfId="0" applyFont="1"/>
    <xf numFmtId="0" fontId="35" fillId="0" borderId="0" xfId="91" applyFont="1" applyAlignment="1">
      <alignment horizontal="centerContinuous" vertical="center"/>
    </xf>
  </cellXfs>
  <cellStyles count="10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4"/>
    <cellStyle name="20% - Énfasis2 2" xfId="55"/>
    <cellStyle name="20% - Énfasis3 2" xfId="56"/>
    <cellStyle name="20% - Énfasis4 2" xfId="57"/>
    <cellStyle name="20% - Énfasis5 2" xfId="58"/>
    <cellStyle name="20% - Énfasis6 2" xfId="59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60"/>
    <cellStyle name="40% - Énfasis2 2" xfId="61"/>
    <cellStyle name="40% - Énfasis3 2" xfId="62"/>
    <cellStyle name="40% - Énfasis4 2" xfId="63"/>
    <cellStyle name="40% - Énfasis5 2" xfId="64"/>
    <cellStyle name="40% - Énfasis6 2" xfId="65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6"/>
    <cellStyle name="60% - Énfasis2 2" xfId="67"/>
    <cellStyle name="60% - Énfasis3 2" xfId="68"/>
    <cellStyle name="60% - Énfasis4 2" xfId="69"/>
    <cellStyle name="60% - Énfasis5 2" xfId="70"/>
    <cellStyle name="60% - Énfasis6 2" xfId="71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72"/>
    <cellStyle name="Calculation" xfId="26"/>
    <cellStyle name="Cálculo 2" xfId="73"/>
    <cellStyle name="Celda de comprobación 2" xfId="74"/>
    <cellStyle name="Celda vinculada 2" xfId="75"/>
    <cellStyle name="Check Cell" xfId="27"/>
    <cellStyle name="Encabezado 4 2" xfId="76"/>
    <cellStyle name="Énfasis1 2" xfId="77"/>
    <cellStyle name="Énfasis2 2" xfId="78"/>
    <cellStyle name="Énfasis3 2" xfId="79"/>
    <cellStyle name="Énfasis4 2" xfId="80"/>
    <cellStyle name="Énfasis5 2" xfId="81"/>
    <cellStyle name="Énfasis6 2" xfId="82"/>
    <cellStyle name="Entrada 2" xfId="83"/>
    <cellStyle name="Euro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Hipervínculo 2" xfId="35"/>
    <cellStyle name="Incorrecto 2" xfId="84"/>
    <cellStyle name="Input" xfId="36"/>
    <cellStyle name="Linked Cell" xfId="37"/>
    <cellStyle name="Neutral 2" xfId="85"/>
    <cellStyle name="Normal" xfId="0" builtinId="0"/>
    <cellStyle name="Normal 2" xfId="38"/>
    <cellStyle name="Normal 2 2" xfId="39"/>
    <cellStyle name="Normal 2 3" xfId="40"/>
    <cellStyle name="Normal 2 4" xfId="41"/>
    <cellStyle name="Normal 3" xfId="42"/>
    <cellStyle name="Normal 3 2" xfId="43"/>
    <cellStyle name="Normal 4" xfId="44"/>
    <cellStyle name="Normal 4 2" xfId="86"/>
    <cellStyle name="Normal 4 3" xfId="87"/>
    <cellStyle name="Normal 5" xfId="88"/>
    <cellStyle name="Normal_CompensarDic2x650s" xfId="89"/>
    <cellStyle name="Normal_Estacion15anos" xfId="45"/>
    <cellStyle name="Normal_MauAulAbril30x150" xfId="53"/>
    <cellStyle name="Normal_MenuGourmet" xfId="90"/>
    <cellStyle name="Normal_MenusFiesta" xfId="46"/>
    <cellStyle name="Normal_MenusFiesta 2" xfId="102"/>
    <cellStyle name="Normal_MenusFiesta_CarBotDic2x550v" xfId="91"/>
    <cellStyle name="Normal_Pasabocas" xfId="47"/>
    <cellStyle name="Normal_Pasabocas&amp;Refrig" xfId="48"/>
    <cellStyle name="Normal_Pasabocas_PrecioPasabocas 2" xfId="101"/>
    <cellStyle name="Notas 2" xfId="92"/>
    <cellStyle name="Note" xfId="49"/>
    <cellStyle name="Output" xfId="50"/>
    <cellStyle name="Salida 2" xfId="93"/>
    <cellStyle name="Texto de advertencia 2" xfId="94"/>
    <cellStyle name="Texto explicativo 2" xfId="95"/>
    <cellStyle name="Title" xfId="51"/>
    <cellStyle name="Título 1 2" xfId="96"/>
    <cellStyle name="Título 2 2" xfId="97"/>
    <cellStyle name="Título 3 2" xfId="98"/>
    <cellStyle name="Título 4" xfId="99"/>
    <cellStyle name="Total 2" xfId="100"/>
    <cellStyle name="Warning Text" xfId="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A3" sqref="A3:H36"/>
    </sheetView>
  </sheetViews>
  <sheetFormatPr baseColWidth="10" defaultRowHeight="14.4"/>
  <cols>
    <col min="1" max="2" width="8.5546875" customWidth="1"/>
    <col min="3" max="3" width="12.109375" customWidth="1"/>
    <col min="4" max="4" width="11.109375" customWidth="1"/>
    <col min="5" max="5" width="15" customWidth="1"/>
    <col min="6" max="6" width="12.6640625" customWidth="1"/>
    <col min="7" max="7" width="9.109375" customWidth="1"/>
    <col min="8" max="8" width="12.6640625" customWidth="1"/>
    <col min="9" max="9" width="4.33203125" customWidth="1"/>
  </cols>
  <sheetData>
    <row r="1" spans="1:8">
      <c r="A1" s="1" t="s">
        <v>0</v>
      </c>
      <c r="B1" s="1"/>
      <c r="C1" s="2" t="s">
        <v>88</v>
      </c>
      <c r="D1" s="2"/>
      <c r="E1" t="s">
        <v>89</v>
      </c>
      <c r="F1" s="2"/>
      <c r="G1" s="1" t="s">
        <v>1</v>
      </c>
      <c r="H1" s="2"/>
    </row>
    <row r="2" spans="1:8">
      <c r="A2" s="1" t="s">
        <v>2</v>
      </c>
      <c r="B2" t="s">
        <v>90</v>
      </c>
      <c r="D2" s="2"/>
      <c r="E2" s="3" t="s">
        <v>3</v>
      </c>
      <c r="F2" t="s">
        <v>91</v>
      </c>
      <c r="G2" s="2"/>
      <c r="H2" s="2"/>
    </row>
    <row r="3" spans="1:8" ht="17.399999999999999">
      <c r="A3" s="4" t="s">
        <v>92</v>
      </c>
      <c r="B3" s="4"/>
      <c r="C3" s="4"/>
      <c r="D3" s="4"/>
      <c r="E3" s="4"/>
      <c r="F3" s="4"/>
      <c r="G3" s="4"/>
      <c r="H3" s="4"/>
    </row>
    <row r="4" spans="1:8" ht="12" customHeight="1">
      <c r="E4" s="5" t="s">
        <v>4</v>
      </c>
      <c r="F4" s="6" t="s">
        <v>93</v>
      </c>
      <c r="G4" s="6" t="s">
        <v>94</v>
      </c>
      <c r="H4" s="7" t="s">
        <v>95</v>
      </c>
    </row>
    <row r="5" spans="1:8" ht="15.6">
      <c r="A5" s="8" t="s">
        <v>5</v>
      </c>
      <c r="B5" s="8"/>
      <c r="C5" s="8"/>
      <c r="D5" s="8"/>
      <c r="E5" s="8"/>
      <c r="F5" s="9" t="s">
        <v>6</v>
      </c>
      <c r="G5" s="9" t="s">
        <v>7</v>
      </c>
      <c r="H5" s="9">
        <v>600</v>
      </c>
    </row>
    <row r="6" spans="1:8" ht="10.5" customHeight="1"/>
    <row r="7" spans="1:8" ht="15.6" customHeight="1">
      <c r="A7" s="10" t="s">
        <v>8</v>
      </c>
      <c r="B7" s="10"/>
      <c r="C7" s="10"/>
      <c r="D7" s="10"/>
      <c r="E7" s="10"/>
      <c r="F7" s="11">
        <v>2800000</v>
      </c>
      <c r="G7" s="12">
        <v>1</v>
      </c>
      <c r="H7" s="11">
        <f>F7*G7</f>
        <v>2800000</v>
      </c>
    </row>
    <row r="8" spans="1:8" ht="11.25" customHeight="1">
      <c r="A8" s="13" t="s">
        <v>160</v>
      </c>
      <c r="B8" s="2"/>
      <c r="C8" s="10"/>
      <c r="D8" s="10"/>
      <c r="E8" s="10"/>
      <c r="F8" s="11"/>
      <c r="G8" s="12"/>
      <c r="H8" s="11"/>
    </row>
    <row r="9" spans="1:8" ht="15.6" customHeight="1">
      <c r="A9" s="16" t="s">
        <v>161</v>
      </c>
      <c r="B9" s="10"/>
      <c r="C9" s="10"/>
      <c r="D9" s="10"/>
      <c r="E9" s="10"/>
      <c r="F9" s="11">
        <v>4400</v>
      </c>
      <c r="G9" s="12">
        <v>600</v>
      </c>
      <c r="H9" s="11">
        <f t="shared" ref="H9:H19" si="0">F9*G9</f>
        <v>2640000</v>
      </c>
    </row>
    <row r="10" spans="1:8" ht="15.6" customHeight="1">
      <c r="A10" s="10" t="s">
        <v>166</v>
      </c>
      <c r="B10" s="10"/>
      <c r="C10" s="10"/>
      <c r="D10" s="10"/>
      <c r="E10" s="10"/>
      <c r="F10" s="11">
        <f>1990+1990</f>
        <v>3980</v>
      </c>
      <c r="G10" s="12">
        <v>600</v>
      </c>
      <c r="H10" s="11">
        <f t="shared" si="0"/>
        <v>2388000</v>
      </c>
    </row>
    <row r="11" spans="1:8" ht="15.6" customHeight="1">
      <c r="A11" s="10" t="s">
        <v>9</v>
      </c>
      <c r="B11" s="10"/>
      <c r="C11" s="10"/>
      <c r="D11" s="10"/>
      <c r="E11" s="10"/>
      <c r="F11" s="11">
        <v>5800</v>
      </c>
      <c r="G11" s="12">
        <v>600</v>
      </c>
      <c r="H11" s="11">
        <f t="shared" si="0"/>
        <v>3480000</v>
      </c>
    </row>
    <row r="12" spans="1:8" ht="15.6" customHeight="1">
      <c r="A12" s="90" t="s">
        <v>165</v>
      </c>
      <c r="B12" s="10"/>
      <c r="C12" s="10"/>
      <c r="D12" s="10"/>
      <c r="E12" s="10"/>
      <c r="F12" s="11">
        <v>25800</v>
      </c>
      <c r="G12" s="12">
        <v>600</v>
      </c>
      <c r="H12" s="11">
        <f t="shared" si="0"/>
        <v>15480000</v>
      </c>
    </row>
    <row r="13" spans="1:8" ht="15.6" customHeight="1">
      <c r="A13" s="10" t="s">
        <v>10</v>
      </c>
      <c r="B13" s="10"/>
      <c r="C13" s="10"/>
      <c r="D13" s="10"/>
      <c r="E13" s="10"/>
      <c r="F13" s="11">
        <v>2900</v>
      </c>
      <c r="G13" s="12">
        <f>H5*80%</f>
        <v>480</v>
      </c>
      <c r="H13" s="11">
        <f t="shared" si="0"/>
        <v>1392000</v>
      </c>
    </row>
    <row r="14" spans="1:8" ht="15.6" customHeight="1">
      <c r="A14" s="14" t="s">
        <v>11</v>
      </c>
      <c r="B14" s="14"/>
      <c r="C14" s="15"/>
      <c r="D14" s="15"/>
      <c r="E14" s="15"/>
      <c r="F14" s="11"/>
      <c r="G14" s="12"/>
      <c r="H14" s="11"/>
    </row>
    <row r="15" spans="1:8" ht="15.6" customHeight="1">
      <c r="A15" s="10" t="s">
        <v>173</v>
      </c>
      <c r="B15" s="10"/>
      <c r="C15" s="10"/>
      <c r="D15" s="10"/>
      <c r="E15" s="10"/>
      <c r="F15" s="11">
        <v>4200</v>
      </c>
      <c r="G15" s="12">
        <v>1800</v>
      </c>
      <c r="H15" s="11">
        <f t="shared" si="0"/>
        <v>7560000</v>
      </c>
    </row>
    <row r="16" spans="1:8" ht="15.6" customHeight="1">
      <c r="A16" s="16" t="s">
        <v>164</v>
      </c>
      <c r="B16" s="16"/>
      <c r="C16" s="10"/>
      <c r="D16" s="10"/>
      <c r="E16" s="10"/>
      <c r="F16" s="11">
        <v>59900</v>
      </c>
      <c r="G16" s="12">
        <v>60</v>
      </c>
      <c r="H16" s="11">
        <f t="shared" si="0"/>
        <v>3594000</v>
      </c>
    </row>
    <row r="17" spans="1:8" ht="15.6" customHeight="1">
      <c r="A17" s="16" t="s">
        <v>163</v>
      </c>
      <c r="B17" s="10"/>
      <c r="C17" s="10"/>
      <c r="D17" s="10"/>
      <c r="E17" s="10"/>
      <c r="F17" s="11">
        <v>6900</v>
      </c>
      <c r="G17" s="12">
        <v>600</v>
      </c>
      <c r="H17" s="11">
        <f t="shared" si="0"/>
        <v>4140000</v>
      </c>
    </row>
    <row r="18" spans="1:8" ht="11.25" customHeight="1">
      <c r="A18" s="13" t="s">
        <v>12</v>
      </c>
      <c r="B18" s="2"/>
      <c r="C18" s="10"/>
      <c r="D18" s="10"/>
      <c r="E18" s="10"/>
      <c r="F18" s="11"/>
      <c r="G18" s="12"/>
      <c r="H18" s="11"/>
    </row>
    <row r="19" spans="1:8" ht="15.6" customHeight="1">
      <c r="A19" s="16" t="s">
        <v>13</v>
      </c>
      <c r="B19" s="16"/>
      <c r="C19" s="10"/>
      <c r="D19" s="10"/>
      <c r="E19" s="10"/>
      <c r="F19" s="11">
        <v>90000</v>
      </c>
      <c r="G19" s="12">
        <v>36</v>
      </c>
      <c r="H19" s="11">
        <f t="shared" si="0"/>
        <v>3240000</v>
      </c>
    </row>
    <row r="20" spans="1:8" ht="15.6" customHeight="1" thickBot="1">
      <c r="A20" s="16"/>
      <c r="B20" s="16"/>
      <c r="C20" s="10"/>
      <c r="D20" s="10"/>
      <c r="E20" s="10"/>
      <c r="F20" s="17"/>
      <c r="G20" s="18" t="s">
        <v>14</v>
      </c>
      <c r="H20" s="19">
        <f>SUM(H7:H19)</f>
        <v>46714000</v>
      </c>
    </row>
    <row r="21" spans="1:8" ht="11.25" customHeight="1">
      <c r="A21" s="10"/>
      <c r="B21" s="10"/>
      <c r="C21" s="10"/>
      <c r="D21" s="10"/>
      <c r="E21" s="10"/>
    </row>
    <row r="22" spans="1:8" ht="15.6" customHeight="1">
      <c r="A22" s="20" t="s">
        <v>15</v>
      </c>
      <c r="B22" s="20"/>
      <c r="C22" s="14"/>
      <c r="D22" s="14"/>
      <c r="E22" s="14"/>
      <c r="F22" s="21"/>
      <c r="G22" s="21"/>
      <c r="H22" s="14"/>
    </row>
    <row r="23" spans="1:8" ht="11.25" customHeight="1">
      <c r="A23" s="10"/>
      <c r="B23" s="10"/>
      <c r="C23" s="10"/>
      <c r="D23" s="10"/>
      <c r="E23" s="10"/>
    </row>
    <row r="24" spans="1:8" ht="15.6" customHeight="1">
      <c r="A24" s="16"/>
      <c r="B24" s="16"/>
      <c r="C24" s="16" t="s">
        <v>17</v>
      </c>
      <c r="D24" s="16"/>
      <c r="E24" s="16"/>
      <c r="F24" s="9" t="s">
        <v>18</v>
      </c>
      <c r="G24" s="9" t="s">
        <v>19</v>
      </c>
      <c r="H24" s="9" t="s">
        <v>20</v>
      </c>
    </row>
    <row r="25" spans="1:8" ht="15.6" customHeight="1">
      <c r="A25" s="10" t="s">
        <v>195</v>
      </c>
      <c r="B25" s="10"/>
      <c r="C25" s="10"/>
      <c r="D25" s="10"/>
      <c r="E25" s="10"/>
      <c r="F25" s="11">
        <v>65000</v>
      </c>
      <c r="G25" s="23"/>
      <c r="H25" s="11">
        <f t="shared" ref="H25:H31" si="1">F25*G25</f>
        <v>0</v>
      </c>
    </row>
    <row r="26" spans="1:8" ht="15.6" customHeight="1">
      <c r="A26" s="10" t="s">
        <v>66</v>
      </c>
      <c r="B26" s="10"/>
      <c r="C26" s="10"/>
      <c r="D26" s="10"/>
      <c r="E26" s="10"/>
      <c r="F26" s="11">
        <f>1700000</f>
        <v>1700000</v>
      </c>
      <c r="G26" s="23"/>
      <c r="H26" s="11">
        <f t="shared" si="1"/>
        <v>0</v>
      </c>
    </row>
    <row r="27" spans="1:8" ht="15.6" customHeight="1">
      <c r="A27" s="10" t="s">
        <v>193</v>
      </c>
      <c r="B27" s="10"/>
      <c r="C27" s="10"/>
      <c r="D27" s="10"/>
      <c r="E27" s="10"/>
      <c r="F27" s="11">
        <v>5500000</v>
      </c>
      <c r="G27" s="23"/>
      <c r="H27" s="11"/>
    </row>
    <row r="28" spans="1:8" ht="15.6" customHeight="1">
      <c r="A28" s="16" t="s">
        <v>174</v>
      </c>
      <c r="B28" s="16"/>
      <c r="C28" s="10"/>
      <c r="D28" s="10"/>
      <c r="E28" s="10"/>
      <c r="F28" s="11">
        <v>950000</v>
      </c>
      <c r="G28" s="23"/>
      <c r="H28" s="11">
        <f t="shared" si="1"/>
        <v>0</v>
      </c>
    </row>
    <row r="29" spans="1:8" ht="15.6" customHeight="1">
      <c r="A29" s="10" t="s">
        <v>29</v>
      </c>
      <c r="B29" s="10"/>
      <c r="C29" s="10"/>
      <c r="D29" s="10"/>
      <c r="E29" s="10"/>
      <c r="F29" s="11">
        <v>790000</v>
      </c>
      <c r="G29" s="23"/>
      <c r="H29" s="11">
        <f>F29*G29</f>
        <v>0</v>
      </c>
    </row>
    <row r="30" spans="1:8" ht="15.6" customHeight="1">
      <c r="A30" s="16" t="s">
        <v>83</v>
      </c>
      <c r="B30" s="16"/>
      <c r="C30" s="10"/>
      <c r="D30" s="10"/>
      <c r="E30" s="10"/>
      <c r="F30" s="11"/>
      <c r="G30" s="23"/>
      <c r="H30" s="11"/>
    </row>
    <row r="31" spans="1:8" ht="15.6" customHeight="1">
      <c r="A31" s="16" t="s">
        <v>167</v>
      </c>
      <c r="B31" s="10"/>
      <c r="C31" s="10"/>
      <c r="D31" s="10"/>
      <c r="E31" s="10"/>
      <c r="F31" s="24"/>
      <c r="G31" s="23"/>
      <c r="H31" s="11">
        <f t="shared" si="1"/>
        <v>0</v>
      </c>
    </row>
    <row r="32" spans="1:8" ht="15.6" customHeight="1">
      <c r="A32" s="16"/>
      <c r="B32" s="16"/>
      <c r="C32" s="10"/>
      <c r="D32" s="10"/>
      <c r="E32" s="10"/>
      <c r="F32" s="17"/>
      <c r="G32" s="18" t="s">
        <v>30</v>
      </c>
      <c r="H32" s="25">
        <f>SUM(H25:H31)</f>
        <v>0</v>
      </c>
    </row>
    <row r="33" spans="1:8" ht="15.6" customHeight="1" thickBot="1">
      <c r="A33" s="16"/>
      <c r="B33" s="16"/>
      <c r="C33" s="10"/>
      <c r="D33" s="10"/>
      <c r="E33" s="10"/>
      <c r="F33" s="17"/>
      <c r="G33" s="18" t="s">
        <v>31</v>
      </c>
      <c r="H33" s="26">
        <f>H20+H32</f>
        <v>46714000</v>
      </c>
    </row>
    <row r="34" spans="1:8" ht="15.6" customHeight="1">
      <c r="A34" s="16"/>
      <c r="B34" s="16"/>
      <c r="C34" s="10"/>
      <c r="D34" s="10"/>
      <c r="E34" s="10"/>
      <c r="F34" s="17"/>
      <c r="G34" s="18" t="s">
        <v>32</v>
      </c>
      <c r="H34" s="11">
        <f>H33*16%</f>
        <v>7474240</v>
      </c>
    </row>
    <row r="35" spans="1:8" ht="15.6" customHeight="1" thickBot="1">
      <c r="A35" s="2" t="s">
        <v>33</v>
      </c>
      <c r="B35" s="16"/>
      <c r="C35" s="10"/>
      <c r="D35" s="10"/>
      <c r="E35" s="10"/>
      <c r="F35" s="17"/>
      <c r="G35" s="18" t="s">
        <v>34</v>
      </c>
      <c r="H35" s="27">
        <f>H33+H34</f>
        <v>54188240</v>
      </c>
    </row>
    <row r="36" spans="1:8" ht="15" thickTop="1">
      <c r="A36" s="14" t="s">
        <v>194</v>
      </c>
      <c r="B36" s="14"/>
      <c r="C36" s="14"/>
      <c r="D36" s="14"/>
      <c r="E36" s="14"/>
      <c r="F36" s="14"/>
      <c r="G36" s="14"/>
      <c r="H36" s="14"/>
    </row>
  </sheetData>
  <printOptions horizontalCentered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7"/>
  <sheetViews>
    <sheetView workbookViewId="0">
      <selection sqref="A1:A37"/>
    </sheetView>
  </sheetViews>
  <sheetFormatPr baseColWidth="10" defaultColWidth="9.109375" defaultRowHeight="13.2"/>
  <cols>
    <col min="1" max="1" width="93.44140625" style="65" customWidth="1"/>
    <col min="2" max="16384" width="9.109375" style="65"/>
  </cols>
  <sheetData>
    <row r="1" spans="1:1" ht="18" customHeight="1">
      <c r="A1" s="64" t="s">
        <v>170</v>
      </c>
    </row>
    <row r="2" spans="1:1" ht="10.5" customHeight="1"/>
    <row r="3" spans="1:1" ht="18" customHeight="1">
      <c r="A3" s="63" t="s">
        <v>96</v>
      </c>
    </row>
    <row r="4" spans="1:1" ht="10.5" customHeight="1"/>
    <row r="5" spans="1:1" ht="18" customHeight="1">
      <c r="A5" s="62" t="s">
        <v>97</v>
      </c>
    </row>
    <row r="6" spans="1:1" ht="10.5" customHeight="1"/>
    <row r="7" spans="1:1" ht="18" customHeight="1">
      <c r="A7" s="63" t="s">
        <v>51</v>
      </c>
    </row>
    <row r="8" spans="1:1" ht="10.5" customHeight="1">
      <c r="A8" s="62"/>
    </row>
    <row r="9" spans="1:1" ht="18" customHeight="1">
      <c r="A9" s="66" t="s">
        <v>169</v>
      </c>
    </row>
    <row r="10" spans="1:1" ht="18" hidden="1" customHeight="1">
      <c r="A10" s="67" t="s">
        <v>98</v>
      </c>
    </row>
    <row r="11" spans="1:1" ht="18" hidden="1" customHeight="1">
      <c r="A11" s="62"/>
    </row>
    <row r="12" spans="1:1" ht="9.6" customHeight="1">
      <c r="A12" s="67"/>
    </row>
    <row r="13" spans="1:1" ht="18" customHeight="1">
      <c r="A13" s="66" t="s">
        <v>168</v>
      </c>
    </row>
    <row r="14" spans="1:1" ht="10.5" customHeight="1">
      <c r="A14" s="68"/>
    </row>
    <row r="15" spans="1:1" ht="18" customHeight="1">
      <c r="A15" s="62" t="s">
        <v>99</v>
      </c>
    </row>
    <row r="16" spans="1:1" ht="18" customHeight="1">
      <c r="A16" s="62"/>
    </row>
    <row r="17" spans="1:1" ht="18" customHeight="1">
      <c r="A17" s="63" t="s">
        <v>171</v>
      </c>
    </row>
    <row r="18" spans="1:1" ht="10.5" customHeight="1">
      <c r="A18" s="63"/>
    </row>
    <row r="19" spans="1:1" ht="18" customHeight="1">
      <c r="A19" s="62" t="s">
        <v>100</v>
      </c>
    </row>
    <row r="20" spans="1:1" ht="18" customHeight="1">
      <c r="A20" s="62" t="s">
        <v>101</v>
      </c>
    </row>
    <row r="21" spans="1:1" ht="18" customHeight="1">
      <c r="A21" s="62" t="s">
        <v>172</v>
      </c>
    </row>
    <row r="22" spans="1:1" ht="18" customHeight="1">
      <c r="A22" s="69" t="s">
        <v>102</v>
      </c>
    </row>
    <row r="23" spans="1:1" ht="18" customHeight="1">
      <c r="A23" s="62" t="s">
        <v>103</v>
      </c>
    </row>
    <row r="24" spans="1:1" ht="18" customHeight="1">
      <c r="A24" s="62" t="s">
        <v>104</v>
      </c>
    </row>
    <row r="25" spans="1:1" ht="18" customHeight="1">
      <c r="A25" s="62" t="s">
        <v>105</v>
      </c>
    </row>
    <row r="26" spans="1:1" ht="10.5" customHeight="1">
      <c r="A26" s="62"/>
    </row>
    <row r="27" spans="1:1" ht="18" customHeight="1">
      <c r="A27" s="63" t="s">
        <v>106</v>
      </c>
    </row>
    <row r="28" spans="1:1" ht="10.5" customHeight="1">
      <c r="A28" s="63"/>
    </row>
    <row r="29" spans="1:1" ht="17.399999999999999">
      <c r="A29" s="69" t="s">
        <v>107</v>
      </c>
    </row>
    <row r="30" spans="1:1" ht="10.5" customHeight="1"/>
    <row r="31" spans="1:1" ht="15.9" customHeight="1">
      <c r="A31" s="63" t="s">
        <v>108</v>
      </c>
    </row>
    <row r="32" spans="1:1" ht="9.75" customHeight="1">
      <c r="A32" s="69"/>
    </row>
    <row r="33" spans="1:1" ht="15.9" customHeight="1">
      <c r="A33" s="62" t="s">
        <v>109</v>
      </c>
    </row>
    <row r="34" spans="1:1" ht="15.9" customHeight="1">
      <c r="A34" s="69"/>
    </row>
    <row r="35" spans="1:1" ht="18" customHeight="1">
      <c r="A35" s="63" t="s">
        <v>162</v>
      </c>
    </row>
    <row r="36" spans="1:1" ht="10.5" customHeight="1"/>
    <row r="37" spans="1:1" ht="18" customHeight="1">
      <c r="A37" s="62" t="s">
        <v>110</v>
      </c>
    </row>
  </sheetData>
  <pageMargins left="0.75" right="0.75" top="1" bottom="1" header="0.5" footer="0.5"/>
  <pageSetup orientation="portrait" horizontalDpi="4294967295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sqref="A1:A35"/>
    </sheetView>
  </sheetViews>
  <sheetFormatPr baseColWidth="10" defaultRowHeight="14.4"/>
  <cols>
    <col min="1" max="1" width="75.6640625" customWidth="1"/>
    <col min="2" max="2" width="14" customWidth="1"/>
  </cols>
  <sheetData>
    <row r="1" spans="1:3" ht="17.399999999999999">
      <c r="A1" s="39" t="s">
        <v>120</v>
      </c>
    </row>
    <row r="2" spans="1:3">
      <c r="A2" s="37"/>
    </row>
    <row r="3" spans="1:3" ht="17.399999999999999">
      <c r="A3" s="63" t="s">
        <v>175</v>
      </c>
    </row>
    <row r="4" spans="1:3">
      <c r="A4" s="76"/>
    </row>
    <row r="5" spans="1:3" ht="17.399999999999999">
      <c r="A5" s="62" t="s">
        <v>121</v>
      </c>
    </row>
    <row r="6" spans="1:3" ht="10.5" customHeight="1">
      <c r="A6" s="62"/>
    </row>
    <row r="7" spans="1:3" ht="17.399999999999999">
      <c r="A7" s="77" t="s">
        <v>177</v>
      </c>
    </row>
    <row r="8" spans="1:3">
      <c r="A8" s="78" t="s">
        <v>176</v>
      </c>
    </row>
    <row r="9" spans="1:3" ht="10.5" customHeight="1">
      <c r="A9" s="79"/>
    </row>
    <row r="10" spans="1:3" ht="17.399999999999999">
      <c r="A10" s="79" t="s">
        <v>122</v>
      </c>
    </row>
    <row r="11" spans="1:3" ht="17.399999999999999">
      <c r="A11" s="79" t="s">
        <v>123</v>
      </c>
    </row>
    <row r="12" spans="1:3" ht="17.399999999999999">
      <c r="A12" s="79" t="s">
        <v>124</v>
      </c>
    </row>
    <row r="13" spans="1:3" ht="17.399999999999999">
      <c r="A13" s="79" t="s">
        <v>125</v>
      </c>
    </row>
    <row r="14" spans="1:3" ht="10.5" customHeight="1">
      <c r="A14" s="79"/>
    </row>
    <row r="15" spans="1:3" ht="17.399999999999999">
      <c r="A15" s="79" t="s">
        <v>126</v>
      </c>
    </row>
    <row r="16" spans="1:3" ht="11.25" customHeight="1">
      <c r="A16" s="79"/>
      <c r="C16" s="80">
        <v>0.3</v>
      </c>
    </row>
    <row r="17" spans="1:6" ht="17.399999999999999">
      <c r="A17" s="77" t="s">
        <v>182</v>
      </c>
      <c r="B17">
        <f>SUM(B18:B28)</f>
        <v>8580</v>
      </c>
      <c r="C17">
        <f>27900*30%</f>
        <v>8370</v>
      </c>
    </row>
    <row r="18" spans="1:6" ht="10.5" customHeight="1">
      <c r="A18" s="77"/>
      <c r="B18">
        <v>1900</v>
      </c>
    </row>
    <row r="19" spans="1:6" ht="17.399999999999999">
      <c r="A19" s="81" t="s">
        <v>127</v>
      </c>
      <c r="B19">
        <v>700</v>
      </c>
      <c r="E19" t="s">
        <v>128</v>
      </c>
      <c r="F19">
        <v>6500</v>
      </c>
    </row>
    <row r="20" spans="1:6" ht="17.399999999999999">
      <c r="A20" s="81" t="s">
        <v>129</v>
      </c>
      <c r="B20">
        <v>500</v>
      </c>
      <c r="E20" t="s">
        <v>130</v>
      </c>
      <c r="F20">
        <v>7500</v>
      </c>
    </row>
    <row r="21" spans="1:6" ht="17.399999999999999">
      <c r="A21" s="81" t="s">
        <v>131</v>
      </c>
      <c r="B21">
        <v>600</v>
      </c>
    </row>
    <row r="22" spans="1:6" ht="10.5" customHeight="1">
      <c r="A22" s="81"/>
    </row>
    <row r="23" spans="1:6" ht="17.399999999999999">
      <c r="A23" s="81" t="s">
        <v>132</v>
      </c>
      <c r="B23">
        <f>110*14+500</f>
        <v>2040</v>
      </c>
    </row>
    <row r="24" spans="1:6" ht="9" customHeight="1">
      <c r="A24" s="81"/>
    </row>
    <row r="25" spans="1:6" ht="17.399999999999999">
      <c r="A25" s="79" t="s">
        <v>133</v>
      </c>
      <c r="B25">
        <f>120*12+600</f>
        <v>2040</v>
      </c>
    </row>
    <row r="26" spans="1:6" ht="10.5" customHeight="1">
      <c r="A26" s="79"/>
    </row>
    <row r="27" spans="1:6" ht="17.399999999999999">
      <c r="A27" s="79" t="s">
        <v>105</v>
      </c>
      <c r="B27">
        <v>800</v>
      </c>
    </row>
    <row r="28" spans="1:6" ht="10.5" customHeight="1">
      <c r="A28" s="79"/>
    </row>
    <row r="29" spans="1:6" ht="17.399999999999999">
      <c r="A29" s="77" t="s">
        <v>134</v>
      </c>
    </row>
    <row r="30" spans="1:6" ht="10.5" customHeight="1">
      <c r="A30" s="77"/>
    </row>
    <row r="31" spans="1:6" ht="17.399999999999999">
      <c r="A31" s="81" t="s">
        <v>135</v>
      </c>
      <c r="B31">
        <v>800</v>
      </c>
      <c r="D31">
        <f>26000/600</f>
        <v>43.333333333333336</v>
      </c>
    </row>
    <row r="32" spans="1:6">
      <c r="A32" s="37"/>
    </row>
    <row r="33" spans="1:1" ht="17.399999999999999">
      <c r="A33" s="63" t="s">
        <v>136</v>
      </c>
    </row>
    <row r="34" spans="1:1" ht="10.5" customHeight="1">
      <c r="A34" s="37"/>
    </row>
    <row r="35" spans="1:1" ht="17.399999999999999">
      <c r="A35" s="42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3"/>
  <sheetViews>
    <sheetView workbookViewId="0">
      <selection sqref="A1:A33"/>
    </sheetView>
  </sheetViews>
  <sheetFormatPr baseColWidth="10" defaultRowHeight="14.4"/>
  <cols>
    <col min="1" max="1" width="86.33203125" customWidth="1"/>
    <col min="2" max="2" width="15.33203125" customWidth="1"/>
  </cols>
  <sheetData>
    <row r="1" spans="1:3" ht="21">
      <c r="A1" s="64" t="s">
        <v>138</v>
      </c>
      <c r="B1" s="76"/>
    </row>
    <row r="2" spans="1:3" ht="17.399999999999999">
      <c r="A2" s="82"/>
      <c r="B2" s="76"/>
    </row>
    <row r="3" spans="1:3" ht="17.399999999999999">
      <c r="A3" s="63" t="s">
        <v>178</v>
      </c>
      <c r="B3" s="76"/>
    </row>
    <row r="4" spans="1:3" ht="17.399999999999999">
      <c r="A4" s="82"/>
      <c r="B4" s="76"/>
    </row>
    <row r="5" spans="1:3" ht="17.399999999999999">
      <c r="A5" s="62" t="s">
        <v>139</v>
      </c>
      <c r="B5" s="76"/>
    </row>
    <row r="6" spans="1:3" ht="17.399999999999999">
      <c r="A6" s="82"/>
      <c r="B6" s="76"/>
    </row>
    <row r="7" spans="1:3" ht="17.399999999999999">
      <c r="A7" s="63" t="s">
        <v>180</v>
      </c>
      <c r="B7" s="76"/>
    </row>
    <row r="8" spans="1:3" ht="17.399999999999999">
      <c r="A8" s="63" t="s">
        <v>140</v>
      </c>
      <c r="B8" s="76"/>
    </row>
    <row r="9" spans="1:3" ht="12" customHeight="1">
      <c r="A9" s="91" t="s">
        <v>179</v>
      </c>
      <c r="B9" s="76"/>
    </row>
    <row r="10" spans="1:3" ht="17.399999999999999">
      <c r="A10" s="83" t="s">
        <v>68</v>
      </c>
      <c r="B10" s="76"/>
    </row>
    <row r="11" spans="1:3" ht="17.399999999999999">
      <c r="A11" s="68" t="s">
        <v>141</v>
      </c>
      <c r="B11" s="76"/>
    </row>
    <row r="12" spans="1:3" ht="17.399999999999999">
      <c r="A12" s="68" t="s">
        <v>142</v>
      </c>
      <c r="B12" s="76"/>
    </row>
    <row r="13" spans="1:3" ht="17.399999999999999">
      <c r="A13" s="62"/>
      <c r="B13" s="76"/>
    </row>
    <row r="14" spans="1:3" ht="17.399999999999999">
      <c r="A14" s="62" t="s">
        <v>143</v>
      </c>
      <c r="B14" s="76"/>
    </row>
    <row r="15" spans="1:3" ht="17.399999999999999">
      <c r="A15" s="62"/>
      <c r="B15" s="76"/>
    </row>
    <row r="16" spans="1:3" ht="17.399999999999999">
      <c r="A16" s="39" t="s">
        <v>181</v>
      </c>
      <c r="B16" s="76">
        <f>SUM(B17:B23)</f>
        <v>7300</v>
      </c>
      <c r="C16">
        <f>24900*30%</f>
        <v>7470</v>
      </c>
    </row>
    <row r="17" spans="1:3" ht="17.399999999999999">
      <c r="A17" s="63"/>
      <c r="B17" s="76">
        <f>(16*60000+45000*4)/600</f>
        <v>1900</v>
      </c>
      <c r="C17">
        <f>1900*600</f>
        <v>1140000</v>
      </c>
    </row>
    <row r="18" spans="1:3" ht="17.399999999999999">
      <c r="A18" s="62" t="s">
        <v>144</v>
      </c>
      <c r="B18" s="76">
        <f>(140*12)+400</f>
        <v>2080</v>
      </c>
    </row>
    <row r="19" spans="1:3" ht="17.399999999999999">
      <c r="A19" s="62" t="s">
        <v>145</v>
      </c>
      <c r="B19" s="76">
        <f>(135*12)+200</f>
        <v>1820</v>
      </c>
    </row>
    <row r="20" spans="1:3" ht="17.399999999999999">
      <c r="A20" s="69" t="s">
        <v>146</v>
      </c>
      <c r="B20" s="76">
        <v>700</v>
      </c>
    </row>
    <row r="21" spans="1:3" ht="17.399999999999999">
      <c r="A21" s="62" t="s">
        <v>147</v>
      </c>
      <c r="B21" s="76">
        <v>800</v>
      </c>
    </row>
    <row r="22" spans="1:3" ht="17.399999999999999">
      <c r="A22" s="62"/>
      <c r="B22" s="84"/>
    </row>
    <row r="23" spans="1:3" ht="17.399999999999999">
      <c r="A23" s="77" t="s">
        <v>134</v>
      </c>
      <c r="B23" s="76"/>
    </row>
    <row r="24" spans="1:3" ht="17.399999999999999">
      <c r="A24" s="63"/>
      <c r="B24" s="76"/>
    </row>
    <row r="25" spans="1:3" ht="17.399999999999999">
      <c r="A25" s="46" t="s">
        <v>148</v>
      </c>
      <c r="B25" s="76">
        <v>700</v>
      </c>
    </row>
    <row r="26" spans="1:3" ht="17.399999999999999">
      <c r="A26" s="82"/>
      <c r="B26" s="76"/>
    </row>
    <row r="27" spans="1:3" ht="17.399999999999999">
      <c r="A27" s="63" t="s">
        <v>149</v>
      </c>
      <c r="B27" s="76"/>
    </row>
    <row r="28" spans="1:3" ht="17.399999999999999">
      <c r="A28" s="69"/>
      <c r="B28" s="76"/>
    </row>
    <row r="29" spans="1:3" ht="17.399999999999999">
      <c r="A29" s="62" t="s">
        <v>150</v>
      </c>
      <c r="B29" s="76"/>
    </row>
    <row r="30" spans="1:3" ht="17.399999999999999">
      <c r="A30" s="62"/>
      <c r="B30" s="76"/>
    </row>
    <row r="31" spans="1:3" ht="17.399999999999999">
      <c r="A31" s="63" t="s">
        <v>197</v>
      </c>
      <c r="B31" s="76"/>
    </row>
    <row r="32" spans="1:3" ht="17.399999999999999">
      <c r="A32" s="82"/>
      <c r="B32" s="76"/>
    </row>
    <row r="33" spans="1:2" ht="17.399999999999999">
      <c r="A33" s="62" t="s">
        <v>198</v>
      </c>
      <c r="B33" s="7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35"/>
  <sheetViews>
    <sheetView workbookViewId="0">
      <selection activeCell="B1" sqref="B1:B35"/>
    </sheetView>
  </sheetViews>
  <sheetFormatPr baseColWidth="10" defaultRowHeight="14.4"/>
  <cols>
    <col min="1" max="1" width="9.109375" customWidth="1"/>
    <col min="2" max="2" width="80.109375" customWidth="1"/>
  </cols>
  <sheetData>
    <row r="1" spans="1:2" ht="17.399999999999999">
      <c r="B1" s="36" t="s">
        <v>111</v>
      </c>
    </row>
    <row r="2" spans="1:2">
      <c r="B2" s="70"/>
    </row>
    <row r="3" spans="1:2" ht="17.399999999999999">
      <c r="A3" s="38" t="s">
        <v>50</v>
      </c>
      <c r="B3" s="71" t="s">
        <v>51</v>
      </c>
    </row>
    <row r="4" spans="1:2">
      <c r="A4" s="29"/>
      <c r="B4" s="72"/>
    </row>
    <row r="5" spans="1:2" ht="17.399999999999999">
      <c r="A5" s="29">
        <v>600</v>
      </c>
      <c r="B5" s="41" t="s">
        <v>112</v>
      </c>
    </row>
    <row r="6" spans="1:2" ht="9" customHeight="1">
      <c r="A6" s="29"/>
      <c r="B6" s="41"/>
    </row>
    <row r="7" spans="1:2" ht="17.399999999999999">
      <c r="A7" s="29">
        <v>600</v>
      </c>
      <c r="B7" s="41" t="s">
        <v>188</v>
      </c>
    </row>
    <row r="8" spans="1:2" ht="9" customHeight="1">
      <c r="A8" s="29"/>
      <c r="B8" s="41"/>
    </row>
    <row r="9" spans="1:2" ht="17.399999999999999">
      <c r="A9" s="29"/>
      <c r="B9" s="41" t="s">
        <v>113</v>
      </c>
    </row>
    <row r="10" spans="1:2" ht="9" customHeight="1">
      <c r="A10" s="29"/>
      <c r="B10" s="73"/>
    </row>
    <row r="11" spans="1:2" ht="17.399999999999999">
      <c r="A11" s="29">
        <v>600</v>
      </c>
      <c r="B11" s="73" t="s">
        <v>114</v>
      </c>
    </row>
    <row r="12" spans="1:2" ht="9.75" customHeight="1">
      <c r="A12" s="29"/>
      <c r="B12" s="73"/>
    </row>
    <row r="13" spans="1:2" ht="17.399999999999999">
      <c r="A13" s="29">
        <v>600</v>
      </c>
      <c r="B13" s="73" t="s">
        <v>54</v>
      </c>
    </row>
    <row r="14" spans="1:2" ht="9.75" customHeight="1">
      <c r="A14" s="29"/>
      <c r="B14" s="73"/>
    </row>
    <row r="15" spans="1:2" ht="17.399999999999999">
      <c r="A15" s="29"/>
      <c r="B15" s="71" t="s">
        <v>196</v>
      </c>
    </row>
    <row r="16" spans="1:2" ht="9.75" customHeight="1">
      <c r="A16" s="29"/>
      <c r="B16" s="71"/>
    </row>
    <row r="17" spans="1:2" ht="17.399999999999999">
      <c r="A17" s="29">
        <v>600</v>
      </c>
      <c r="B17" s="44" t="s">
        <v>115</v>
      </c>
    </row>
    <row r="18" spans="1:2" ht="9" customHeight="1">
      <c r="A18" s="29"/>
      <c r="B18" s="44"/>
    </row>
    <row r="19" spans="1:2" ht="17.399999999999999">
      <c r="A19" s="29">
        <v>300</v>
      </c>
      <c r="B19" s="44" t="s">
        <v>116</v>
      </c>
    </row>
    <row r="20" spans="1:2" ht="9" customHeight="1">
      <c r="A20" s="29"/>
      <c r="B20" s="45"/>
    </row>
    <row r="21" spans="1:2" ht="17.399999999999999">
      <c r="A21" s="29" t="s">
        <v>117</v>
      </c>
      <c r="B21" s="44" t="s">
        <v>57</v>
      </c>
    </row>
    <row r="22" spans="1:2" ht="9" customHeight="1">
      <c r="A22" s="29"/>
      <c r="B22" s="44"/>
    </row>
    <row r="23" spans="1:2" ht="17.399999999999999">
      <c r="A23" s="29" t="s">
        <v>117</v>
      </c>
      <c r="B23" s="44" t="s">
        <v>58</v>
      </c>
    </row>
    <row r="24" spans="1:2" ht="9" customHeight="1">
      <c r="A24" s="29"/>
      <c r="B24" s="74"/>
    </row>
    <row r="25" spans="1:2" ht="17.399999999999999">
      <c r="A25" s="29" t="s">
        <v>117</v>
      </c>
      <c r="B25" s="47" t="s">
        <v>118</v>
      </c>
    </row>
    <row r="26" spans="1:2" ht="9.75" customHeight="1">
      <c r="A26" s="29"/>
      <c r="B26" s="48"/>
    </row>
    <row r="27" spans="1:2" ht="17.399999999999999">
      <c r="A27" s="29"/>
      <c r="B27" s="49" t="s">
        <v>119</v>
      </c>
    </row>
    <row r="28" spans="1:2" ht="9" customHeight="1">
      <c r="A28" s="29"/>
      <c r="B28" s="49"/>
    </row>
    <row r="29" spans="1:2" ht="17.399999999999999">
      <c r="A29" s="29">
        <v>300</v>
      </c>
      <c r="B29" s="50" t="s">
        <v>62</v>
      </c>
    </row>
    <row r="30" spans="1:2" ht="9.75" customHeight="1">
      <c r="A30" s="29"/>
      <c r="B30" s="50"/>
    </row>
    <row r="31" spans="1:2" ht="17.399999999999999">
      <c r="A31" s="29"/>
      <c r="B31" s="49" t="s">
        <v>63</v>
      </c>
    </row>
    <row r="32" spans="1:2" ht="9" customHeight="1">
      <c r="B32" s="51"/>
    </row>
    <row r="33" spans="1:2" ht="17.399999999999999">
      <c r="A33" s="75">
        <v>300</v>
      </c>
      <c r="B33" s="50" t="s">
        <v>64</v>
      </c>
    </row>
    <row r="34" spans="1:2" ht="17.399999999999999">
      <c r="B34" s="50"/>
    </row>
    <row r="35" spans="1:2" ht="17.399999999999999">
      <c r="B35" s="51" t="s">
        <v>65</v>
      </c>
    </row>
  </sheetData>
  <printOptions horizontalCentered="1"/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37"/>
  <sheetViews>
    <sheetView workbookViewId="0">
      <selection activeCell="B1" sqref="B1:B37"/>
    </sheetView>
  </sheetViews>
  <sheetFormatPr baseColWidth="10" defaultRowHeight="14.4"/>
  <cols>
    <col min="1" max="1" width="9.109375" customWidth="1"/>
    <col min="2" max="2" width="80.109375" customWidth="1"/>
  </cols>
  <sheetData>
    <row r="1" spans="1:2" ht="17.399999999999999">
      <c r="B1" s="36" t="s">
        <v>183</v>
      </c>
    </row>
    <row r="2" spans="1:2">
      <c r="B2" s="37"/>
    </row>
    <row r="3" spans="1:2" ht="17.399999999999999">
      <c r="A3" s="38" t="s">
        <v>50</v>
      </c>
      <c r="B3" s="39" t="s">
        <v>51</v>
      </c>
    </row>
    <row r="4" spans="1:2">
      <c r="A4" s="29"/>
      <c r="B4" s="40"/>
    </row>
    <row r="5" spans="1:2" ht="17.399999999999999">
      <c r="A5" s="29">
        <v>750</v>
      </c>
      <c r="B5" s="41" t="s">
        <v>187</v>
      </c>
    </row>
    <row r="6" spans="1:2" ht="9" customHeight="1">
      <c r="A6" s="29"/>
      <c r="B6" s="41"/>
    </row>
    <row r="7" spans="1:2" ht="17.399999999999999">
      <c r="A7" s="29">
        <v>600</v>
      </c>
      <c r="B7" s="41" t="s">
        <v>52</v>
      </c>
    </row>
    <row r="8" spans="1:2" ht="9" customHeight="1">
      <c r="A8" s="29"/>
      <c r="B8" s="41"/>
    </row>
    <row r="9" spans="1:2" ht="17.399999999999999">
      <c r="A9" s="29"/>
      <c r="B9" s="41" t="s">
        <v>53</v>
      </c>
    </row>
    <row r="10" spans="1:2" ht="9" customHeight="1">
      <c r="A10" s="29"/>
      <c r="B10" s="42"/>
    </row>
    <row r="11" spans="1:2" ht="17.399999999999999">
      <c r="A11" s="29"/>
      <c r="B11" s="42" t="s">
        <v>54</v>
      </c>
    </row>
    <row r="12" spans="1:2" ht="9.75" customHeight="1">
      <c r="A12" s="29"/>
      <c r="B12" s="42"/>
    </row>
    <row r="13" spans="1:2" ht="17.399999999999999">
      <c r="A13" s="29"/>
      <c r="B13" s="39" t="s">
        <v>186</v>
      </c>
    </row>
    <row r="14" spans="1:2" ht="9.75" customHeight="1">
      <c r="A14" s="29"/>
      <c r="B14" s="39"/>
    </row>
    <row r="15" spans="1:2" ht="17.399999999999999">
      <c r="A15" s="38">
        <v>600</v>
      </c>
      <c r="B15" s="43" t="s">
        <v>55</v>
      </c>
    </row>
    <row r="16" spans="1:2" ht="9" customHeight="1">
      <c r="A16" s="29"/>
      <c r="B16" s="44"/>
    </row>
    <row r="17" spans="1:2" ht="17.399999999999999">
      <c r="A17" s="38">
        <v>600</v>
      </c>
      <c r="B17" s="43" t="s">
        <v>56</v>
      </c>
    </row>
    <row r="18" spans="1:2" ht="9" customHeight="1">
      <c r="A18" s="29"/>
      <c r="B18" s="45"/>
    </row>
    <row r="19" spans="1:2" ht="17.399999999999999">
      <c r="A19" s="29">
        <v>600</v>
      </c>
      <c r="B19" s="44" t="s">
        <v>57</v>
      </c>
    </row>
    <row r="20" spans="1:2" ht="9" customHeight="1">
      <c r="A20" s="29"/>
      <c r="B20" s="44"/>
    </row>
    <row r="21" spans="1:2" ht="17.399999999999999">
      <c r="A21" s="29">
        <v>600</v>
      </c>
      <c r="B21" s="44" t="s">
        <v>58</v>
      </c>
    </row>
    <row r="22" spans="1:2" ht="9" customHeight="1">
      <c r="A22" s="29"/>
      <c r="B22" s="44"/>
    </row>
    <row r="23" spans="1:2" ht="17.399999999999999">
      <c r="A23" s="29">
        <v>600</v>
      </c>
      <c r="B23" s="44" t="s">
        <v>59</v>
      </c>
    </row>
    <row r="24" spans="1:2" ht="9" customHeight="1">
      <c r="A24" s="29"/>
      <c r="B24" s="46"/>
    </row>
    <row r="25" spans="1:2" ht="17.399999999999999">
      <c r="A25" s="29">
        <v>600</v>
      </c>
      <c r="B25" s="47" t="s">
        <v>60</v>
      </c>
    </row>
    <row r="26" spans="1:2" ht="9.75" customHeight="1">
      <c r="A26" s="29"/>
      <c r="B26" s="48"/>
    </row>
    <row r="27" spans="1:2" ht="18" customHeight="1">
      <c r="A27" s="38">
        <v>600</v>
      </c>
      <c r="B27" s="48" t="s">
        <v>61</v>
      </c>
    </row>
    <row r="28" spans="1:2" ht="9.75" customHeight="1">
      <c r="A28" s="29"/>
      <c r="B28" s="48"/>
    </row>
    <row r="29" spans="1:2" ht="17.399999999999999">
      <c r="A29" s="29"/>
      <c r="B29" s="49" t="s">
        <v>185</v>
      </c>
    </row>
    <row r="30" spans="1:2" ht="9" customHeight="1">
      <c r="A30" s="29"/>
      <c r="B30" s="49"/>
    </row>
    <row r="31" spans="1:2" ht="17.399999999999999">
      <c r="A31" s="38">
        <v>100</v>
      </c>
      <c r="B31" s="50" t="s">
        <v>62</v>
      </c>
    </row>
    <row r="32" spans="1:2" ht="9.75" customHeight="1">
      <c r="A32" s="29"/>
      <c r="B32" s="50"/>
    </row>
    <row r="33" spans="1:2" ht="17.399999999999999">
      <c r="A33" s="29"/>
      <c r="B33" s="49" t="s">
        <v>63</v>
      </c>
    </row>
    <row r="34" spans="1:2" ht="9" customHeight="1">
      <c r="B34" s="51"/>
    </row>
    <row r="35" spans="1:2" ht="17.399999999999999">
      <c r="A35" s="31">
        <v>420</v>
      </c>
      <c r="B35" s="50" t="s">
        <v>184</v>
      </c>
    </row>
    <row r="36" spans="1:2" ht="17.399999999999999">
      <c r="B36" s="50"/>
    </row>
    <row r="37" spans="1:2" ht="17.399999999999999">
      <c r="B37" s="51" t="s">
        <v>65</v>
      </c>
    </row>
  </sheetData>
  <printOptions horizontalCentered="1"/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B20"/>
  <sheetViews>
    <sheetView workbookViewId="0">
      <selection activeCell="A3" sqref="A3:A20"/>
    </sheetView>
  </sheetViews>
  <sheetFormatPr baseColWidth="10" defaultColWidth="9.109375" defaultRowHeight="13.2"/>
  <cols>
    <col min="1" max="1" width="80" style="87" customWidth="1"/>
    <col min="2" max="253" width="9.109375" style="87"/>
    <col min="254" max="254" width="80" style="87" customWidth="1"/>
    <col min="255" max="256" width="9.109375" style="87"/>
    <col min="257" max="257" width="45.6640625" style="87" customWidth="1"/>
    <col min="258" max="509" width="9.109375" style="87"/>
    <col min="510" max="510" width="80" style="87" customWidth="1"/>
    <col min="511" max="512" width="9.109375" style="87"/>
    <col min="513" max="513" width="45.6640625" style="87" customWidth="1"/>
    <col min="514" max="765" width="9.109375" style="87"/>
    <col min="766" max="766" width="80" style="87" customWidth="1"/>
    <col min="767" max="768" width="9.109375" style="87"/>
    <col min="769" max="769" width="45.6640625" style="87" customWidth="1"/>
    <col min="770" max="1021" width="9.109375" style="87"/>
    <col min="1022" max="1022" width="80" style="87" customWidth="1"/>
    <col min="1023" max="1024" width="9.109375" style="87"/>
    <col min="1025" max="1025" width="45.6640625" style="87" customWidth="1"/>
    <col min="1026" max="1277" width="9.109375" style="87"/>
    <col min="1278" max="1278" width="80" style="87" customWidth="1"/>
    <col min="1279" max="1280" width="9.109375" style="87"/>
    <col min="1281" max="1281" width="45.6640625" style="87" customWidth="1"/>
    <col min="1282" max="1533" width="9.109375" style="87"/>
    <col min="1534" max="1534" width="80" style="87" customWidth="1"/>
    <col min="1535" max="1536" width="9.109375" style="87"/>
    <col min="1537" max="1537" width="45.6640625" style="87" customWidth="1"/>
    <col min="1538" max="1789" width="9.109375" style="87"/>
    <col min="1790" max="1790" width="80" style="87" customWidth="1"/>
    <col min="1791" max="1792" width="9.109375" style="87"/>
    <col min="1793" max="1793" width="45.6640625" style="87" customWidth="1"/>
    <col min="1794" max="2045" width="9.109375" style="87"/>
    <col min="2046" max="2046" width="80" style="87" customWidth="1"/>
    <col min="2047" max="2048" width="9.109375" style="87"/>
    <col min="2049" max="2049" width="45.6640625" style="87" customWidth="1"/>
    <col min="2050" max="2301" width="9.109375" style="87"/>
    <col min="2302" max="2302" width="80" style="87" customWidth="1"/>
    <col min="2303" max="2304" width="9.109375" style="87"/>
    <col min="2305" max="2305" width="45.6640625" style="87" customWidth="1"/>
    <col min="2306" max="2557" width="9.109375" style="87"/>
    <col min="2558" max="2558" width="80" style="87" customWidth="1"/>
    <col min="2559" max="2560" width="9.109375" style="87"/>
    <col min="2561" max="2561" width="45.6640625" style="87" customWidth="1"/>
    <col min="2562" max="2813" width="9.109375" style="87"/>
    <col min="2814" max="2814" width="80" style="87" customWidth="1"/>
    <col min="2815" max="2816" width="9.109375" style="87"/>
    <col min="2817" max="2817" width="45.6640625" style="87" customWidth="1"/>
    <col min="2818" max="3069" width="9.109375" style="87"/>
    <col min="3070" max="3070" width="80" style="87" customWidth="1"/>
    <col min="3071" max="3072" width="9.109375" style="87"/>
    <col min="3073" max="3073" width="45.6640625" style="87" customWidth="1"/>
    <col min="3074" max="3325" width="9.109375" style="87"/>
    <col min="3326" max="3326" width="80" style="87" customWidth="1"/>
    <col min="3327" max="3328" width="9.109375" style="87"/>
    <col min="3329" max="3329" width="45.6640625" style="87" customWidth="1"/>
    <col min="3330" max="3581" width="9.109375" style="87"/>
    <col min="3582" max="3582" width="80" style="87" customWidth="1"/>
    <col min="3583" max="3584" width="9.109375" style="87"/>
    <col min="3585" max="3585" width="45.6640625" style="87" customWidth="1"/>
    <col min="3586" max="3837" width="9.109375" style="87"/>
    <col min="3838" max="3838" width="80" style="87" customWidth="1"/>
    <col min="3839" max="3840" width="9.109375" style="87"/>
    <col min="3841" max="3841" width="45.6640625" style="87" customWidth="1"/>
    <col min="3842" max="4093" width="9.109375" style="87"/>
    <col min="4094" max="4094" width="80" style="87" customWidth="1"/>
    <col min="4095" max="4096" width="9.109375" style="87"/>
    <col min="4097" max="4097" width="45.6640625" style="87" customWidth="1"/>
    <col min="4098" max="4349" width="9.109375" style="87"/>
    <col min="4350" max="4350" width="80" style="87" customWidth="1"/>
    <col min="4351" max="4352" width="9.109375" style="87"/>
    <col min="4353" max="4353" width="45.6640625" style="87" customWidth="1"/>
    <col min="4354" max="4605" width="9.109375" style="87"/>
    <col min="4606" max="4606" width="80" style="87" customWidth="1"/>
    <col min="4607" max="4608" width="9.109375" style="87"/>
    <col min="4609" max="4609" width="45.6640625" style="87" customWidth="1"/>
    <col min="4610" max="4861" width="9.109375" style="87"/>
    <col min="4862" max="4862" width="80" style="87" customWidth="1"/>
    <col min="4863" max="4864" width="9.109375" style="87"/>
    <col min="4865" max="4865" width="45.6640625" style="87" customWidth="1"/>
    <col min="4866" max="5117" width="9.109375" style="87"/>
    <col min="5118" max="5118" width="80" style="87" customWidth="1"/>
    <col min="5119" max="5120" width="9.109375" style="87"/>
    <col min="5121" max="5121" width="45.6640625" style="87" customWidth="1"/>
    <col min="5122" max="5373" width="9.109375" style="87"/>
    <col min="5374" max="5374" width="80" style="87" customWidth="1"/>
    <col min="5375" max="5376" width="9.109375" style="87"/>
    <col min="5377" max="5377" width="45.6640625" style="87" customWidth="1"/>
    <col min="5378" max="5629" width="9.109375" style="87"/>
    <col min="5630" max="5630" width="80" style="87" customWidth="1"/>
    <col min="5631" max="5632" width="9.109375" style="87"/>
    <col min="5633" max="5633" width="45.6640625" style="87" customWidth="1"/>
    <col min="5634" max="5885" width="9.109375" style="87"/>
    <col min="5886" max="5886" width="80" style="87" customWidth="1"/>
    <col min="5887" max="5888" width="9.109375" style="87"/>
    <col min="5889" max="5889" width="45.6640625" style="87" customWidth="1"/>
    <col min="5890" max="6141" width="9.109375" style="87"/>
    <col min="6142" max="6142" width="80" style="87" customWidth="1"/>
    <col min="6143" max="6144" width="9.109375" style="87"/>
    <col min="6145" max="6145" width="45.6640625" style="87" customWidth="1"/>
    <col min="6146" max="6397" width="9.109375" style="87"/>
    <col min="6398" max="6398" width="80" style="87" customWidth="1"/>
    <col min="6399" max="6400" width="9.109375" style="87"/>
    <col min="6401" max="6401" width="45.6640625" style="87" customWidth="1"/>
    <col min="6402" max="6653" width="9.109375" style="87"/>
    <col min="6654" max="6654" width="80" style="87" customWidth="1"/>
    <col min="6655" max="6656" width="9.109375" style="87"/>
    <col min="6657" max="6657" width="45.6640625" style="87" customWidth="1"/>
    <col min="6658" max="6909" width="9.109375" style="87"/>
    <col min="6910" max="6910" width="80" style="87" customWidth="1"/>
    <col min="6911" max="6912" width="9.109375" style="87"/>
    <col min="6913" max="6913" width="45.6640625" style="87" customWidth="1"/>
    <col min="6914" max="7165" width="9.109375" style="87"/>
    <col min="7166" max="7166" width="80" style="87" customWidth="1"/>
    <col min="7167" max="7168" width="9.109375" style="87"/>
    <col min="7169" max="7169" width="45.6640625" style="87" customWidth="1"/>
    <col min="7170" max="7421" width="9.109375" style="87"/>
    <col min="7422" max="7422" width="80" style="87" customWidth="1"/>
    <col min="7423" max="7424" width="9.109375" style="87"/>
    <col min="7425" max="7425" width="45.6640625" style="87" customWidth="1"/>
    <col min="7426" max="7677" width="9.109375" style="87"/>
    <col min="7678" max="7678" width="80" style="87" customWidth="1"/>
    <col min="7679" max="7680" width="9.109375" style="87"/>
    <col min="7681" max="7681" width="45.6640625" style="87" customWidth="1"/>
    <col min="7682" max="7933" width="9.109375" style="87"/>
    <col min="7934" max="7934" width="80" style="87" customWidth="1"/>
    <col min="7935" max="7936" width="9.109375" style="87"/>
    <col min="7937" max="7937" width="45.6640625" style="87" customWidth="1"/>
    <col min="7938" max="8189" width="9.109375" style="87"/>
    <col min="8190" max="8190" width="80" style="87" customWidth="1"/>
    <col min="8191" max="8192" width="9.109375" style="87"/>
    <col min="8193" max="8193" width="45.6640625" style="87" customWidth="1"/>
    <col min="8194" max="8445" width="9.109375" style="87"/>
    <col min="8446" max="8446" width="80" style="87" customWidth="1"/>
    <col min="8447" max="8448" width="9.109375" style="87"/>
    <col min="8449" max="8449" width="45.6640625" style="87" customWidth="1"/>
    <col min="8450" max="8701" width="9.109375" style="87"/>
    <col min="8702" max="8702" width="80" style="87" customWidth="1"/>
    <col min="8703" max="8704" width="9.109375" style="87"/>
    <col min="8705" max="8705" width="45.6640625" style="87" customWidth="1"/>
    <col min="8706" max="8957" width="9.109375" style="87"/>
    <col min="8958" max="8958" width="80" style="87" customWidth="1"/>
    <col min="8959" max="8960" width="9.109375" style="87"/>
    <col min="8961" max="8961" width="45.6640625" style="87" customWidth="1"/>
    <col min="8962" max="9213" width="9.109375" style="87"/>
    <col min="9214" max="9214" width="80" style="87" customWidth="1"/>
    <col min="9215" max="9216" width="9.109375" style="87"/>
    <col min="9217" max="9217" width="45.6640625" style="87" customWidth="1"/>
    <col min="9218" max="9469" width="9.109375" style="87"/>
    <col min="9470" max="9470" width="80" style="87" customWidth="1"/>
    <col min="9471" max="9472" width="9.109375" style="87"/>
    <col min="9473" max="9473" width="45.6640625" style="87" customWidth="1"/>
    <col min="9474" max="9725" width="9.109375" style="87"/>
    <col min="9726" max="9726" width="80" style="87" customWidth="1"/>
    <col min="9727" max="9728" width="9.109375" style="87"/>
    <col min="9729" max="9729" width="45.6640625" style="87" customWidth="1"/>
    <col min="9730" max="9981" width="9.109375" style="87"/>
    <col min="9982" max="9982" width="80" style="87" customWidth="1"/>
    <col min="9983" max="9984" width="9.109375" style="87"/>
    <col min="9985" max="9985" width="45.6640625" style="87" customWidth="1"/>
    <col min="9986" max="10237" width="9.109375" style="87"/>
    <col min="10238" max="10238" width="80" style="87" customWidth="1"/>
    <col min="10239" max="10240" width="9.109375" style="87"/>
    <col min="10241" max="10241" width="45.6640625" style="87" customWidth="1"/>
    <col min="10242" max="10493" width="9.109375" style="87"/>
    <col min="10494" max="10494" width="80" style="87" customWidth="1"/>
    <col min="10495" max="10496" width="9.109375" style="87"/>
    <col min="10497" max="10497" width="45.6640625" style="87" customWidth="1"/>
    <col min="10498" max="10749" width="9.109375" style="87"/>
    <col min="10750" max="10750" width="80" style="87" customWidth="1"/>
    <col min="10751" max="10752" width="9.109375" style="87"/>
    <col min="10753" max="10753" width="45.6640625" style="87" customWidth="1"/>
    <col min="10754" max="11005" width="9.109375" style="87"/>
    <col min="11006" max="11006" width="80" style="87" customWidth="1"/>
    <col min="11007" max="11008" width="9.109375" style="87"/>
    <col min="11009" max="11009" width="45.6640625" style="87" customWidth="1"/>
    <col min="11010" max="11261" width="9.109375" style="87"/>
    <col min="11262" max="11262" width="80" style="87" customWidth="1"/>
    <col min="11263" max="11264" width="9.109375" style="87"/>
    <col min="11265" max="11265" width="45.6640625" style="87" customWidth="1"/>
    <col min="11266" max="11517" width="9.109375" style="87"/>
    <col min="11518" max="11518" width="80" style="87" customWidth="1"/>
    <col min="11519" max="11520" width="9.109375" style="87"/>
    <col min="11521" max="11521" width="45.6640625" style="87" customWidth="1"/>
    <col min="11522" max="11773" width="9.109375" style="87"/>
    <col min="11774" max="11774" width="80" style="87" customWidth="1"/>
    <col min="11775" max="11776" width="9.109375" style="87"/>
    <col min="11777" max="11777" width="45.6640625" style="87" customWidth="1"/>
    <col min="11778" max="12029" width="9.109375" style="87"/>
    <col min="12030" max="12030" width="80" style="87" customWidth="1"/>
    <col min="12031" max="12032" width="9.109375" style="87"/>
    <col min="12033" max="12033" width="45.6640625" style="87" customWidth="1"/>
    <col min="12034" max="12285" width="9.109375" style="87"/>
    <col min="12286" max="12286" width="80" style="87" customWidth="1"/>
    <col min="12287" max="12288" width="9.109375" style="87"/>
    <col min="12289" max="12289" width="45.6640625" style="87" customWidth="1"/>
    <col min="12290" max="12541" width="9.109375" style="87"/>
    <col min="12542" max="12542" width="80" style="87" customWidth="1"/>
    <col min="12543" max="12544" width="9.109375" style="87"/>
    <col min="12545" max="12545" width="45.6640625" style="87" customWidth="1"/>
    <col min="12546" max="12797" width="9.109375" style="87"/>
    <col min="12798" max="12798" width="80" style="87" customWidth="1"/>
    <col min="12799" max="12800" width="9.109375" style="87"/>
    <col min="12801" max="12801" width="45.6640625" style="87" customWidth="1"/>
    <col min="12802" max="13053" width="9.109375" style="87"/>
    <col min="13054" max="13054" width="80" style="87" customWidth="1"/>
    <col min="13055" max="13056" width="9.109375" style="87"/>
    <col min="13057" max="13057" width="45.6640625" style="87" customWidth="1"/>
    <col min="13058" max="13309" width="9.109375" style="87"/>
    <col min="13310" max="13310" width="80" style="87" customWidth="1"/>
    <col min="13311" max="13312" width="9.109375" style="87"/>
    <col min="13313" max="13313" width="45.6640625" style="87" customWidth="1"/>
    <col min="13314" max="13565" width="9.109375" style="87"/>
    <col min="13566" max="13566" width="80" style="87" customWidth="1"/>
    <col min="13567" max="13568" width="9.109375" style="87"/>
    <col min="13569" max="13569" width="45.6640625" style="87" customWidth="1"/>
    <col min="13570" max="13821" width="9.109375" style="87"/>
    <col min="13822" max="13822" width="80" style="87" customWidth="1"/>
    <col min="13823" max="13824" width="9.109375" style="87"/>
    <col min="13825" max="13825" width="45.6640625" style="87" customWidth="1"/>
    <col min="13826" max="14077" width="9.109375" style="87"/>
    <col min="14078" max="14078" width="80" style="87" customWidth="1"/>
    <col min="14079" max="14080" width="9.109375" style="87"/>
    <col min="14081" max="14081" width="45.6640625" style="87" customWidth="1"/>
    <col min="14082" max="14333" width="9.109375" style="87"/>
    <col min="14334" max="14334" width="80" style="87" customWidth="1"/>
    <col min="14335" max="14336" width="9.109375" style="87"/>
    <col min="14337" max="14337" width="45.6640625" style="87" customWidth="1"/>
    <col min="14338" max="14589" width="9.109375" style="87"/>
    <col min="14590" max="14590" width="80" style="87" customWidth="1"/>
    <col min="14591" max="14592" width="9.109375" style="87"/>
    <col min="14593" max="14593" width="45.6640625" style="87" customWidth="1"/>
    <col min="14594" max="14845" width="9.109375" style="87"/>
    <col min="14846" max="14846" width="80" style="87" customWidth="1"/>
    <col min="14847" max="14848" width="9.109375" style="87"/>
    <col min="14849" max="14849" width="45.6640625" style="87" customWidth="1"/>
    <col min="14850" max="15101" width="9.109375" style="87"/>
    <col min="15102" max="15102" width="80" style="87" customWidth="1"/>
    <col min="15103" max="15104" width="9.109375" style="87"/>
    <col min="15105" max="15105" width="45.6640625" style="87" customWidth="1"/>
    <col min="15106" max="15357" width="9.109375" style="87"/>
    <col min="15358" max="15358" width="80" style="87" customWidth="1"/>
    <col min="15359" max="15360" width="9.109375" style="87"/>
    <col min="15361" max="15361" width="45.6640625" style="87" customWidth="1"/>
    <col min="15362" max="15613" width="9.109375" style="87"/>
    <col min="15614" max="15614" width="80" style="87" customWidth="1"/>
    <col min="15615" max="15616" width="9.109375" style="87"/>
    <col min="15617" max="15617" width="45.6640625" style="87" customWidth="1"/>
    <col min="15618" max="15869" width="9.109375" style="87"/>
    <col min="15870" max="15870" width="80" style="87" customWidth="1"/>
    <col min="15871" max="15872" width="9.109375" style="87"/>
    <col min="15873" max="15873" width="45.6640625" style="87" customWidth="1"/>
    <col min="15874" max="16125" width="9.109375" style="87"/>
    <col min="16126" max="16126" width="80" style="87" customWidth="1"/>
    <col min="16127" max="16128" width="9.109375" style="87"/>
    <col min="16129" max="16129" width="45.6640625" style="87" customWidth="1"/>
    <col min="16130" max="16384" width="9.109375" style="87"/>
  </cols>
  <sheetData>
    <row r="3" spans="1:2" ht="17.399999999999999">
      <c r="A3" s="85" t="s">
        <v>151</v>
      </c>
      <c r="B3" s="86"/>
    </row>
    <row r="4" spans="1:2" ht="12" customHeight="1">
      <c r="A4" s="85"/>
      <c r="B4" s="88"/>
    </row>
    <row r="5" spans="1:2" ht="18" customHeight="1">
      <c r="A5" s="89" t="s">
        <v>152</v>
      </c>
      <c r="B5" s="86"/>
    </row>
    <row r="6" spans="1:2" ht="18" customHeight="1">
      <c r="A6" s="85"/>
      <c r="B6" s="86"/>
    </row>
    <row r="7" spans="1:2" ht="18" customHeight="1">
      <c r="A7" s="66" t="s">
        <v>153</v>
      </c>
      <c r="B7" s="88"/>
    </row>
    <row r="8" spans="1:2" ht="18" customHeight="1">
      <c r="A8" s="66"/>
      <c r="B8" s="88"/>
    </row>
    <row r="9" spans="1:2" ht="18" customHeight="1">
      <c r="A9" s="66" t="s">
        <v>154</v>
      </c>
      <c r="B9" s="86"/>
    </row>
    <row r="10" spans="1:2" ht="18" customHeight="1">
      <c r="A10" s="66"/>
      <c r="B10" s="86"/>
    </row>
    <row r="11" spans="1:2" ht="18" customHeight="1">
      <c r="A11" s="66" t="s">
        <v>155</v>
      </c>
      <c r="B11" s="86"/>
    </row>
    <row r="12" spans="1:2" ht="18" customHeight="1">
      <c r="A12" s="66"/>
      <c r="B12" s="86"/>
    </row>
    <row r="13" spans="1:2" ht="18" customHeight="1">
      <c r="A13" s="66" t="s">
        <v>156</v>
      </c>
      <c r="B13" s="88"/>
    </row>
    <row r="14" spans="1:2" ht="18" customHeight="1">
      <c r="A14" s="66"/>
      <c r="B14" s="88"/>
    </row>
    <row r="15" spans="1:2" ht="18" customHeight="1">
      <c r="A15" s="66" t="s">
        <v>157</v>
      </c>
      <c r="B15" s="88"/>
    </row>
    <row r="16" spans="1:2" ht="18" customHeight="1">
      <c r="A16" s="66"/>
      <c r="B16" s="88"/>
    </row>
    <row r="17" spans="1:2" ht="18" customHeight="1">
      <c r="A17" s="66" t="s">
        <v>158</v>
      </c>
      <c r="B17" s="86"/>
    </row>
    <row r="18" spans="1:2" ht="18" customHeight="1">
      <c r="A18" s="67" t="s">
        <v>98</v>
      </c>
      <c r="B18" s="86"/>
    </row>
    <row r="19" spans="1:2" ht="18" customHeight="1">
      <c r="A19" s="67"/>
      <c r="B19" s="86"/>
    </row>
    <row r="20" spans="1:2" ht="18" customHeight="1">
      <c r="A20" s="66" t="s">
        <v>159</v>
      </c>
      <c r="B20" s="88"/>
    </row>
  </sheetData>
  <pageMargins left="0.75" right="0.75" top="1" bottom="1" header="0.5" footer="0.5"/>
  <pageSetup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1:B32"/>
  <sheetViews>
    <sheetView workbookViewId="0">
      <selection activeCell="B1" sqref="B1:B26"/>
    </sheetView>
  </sheetViews>
  <sheetFormatPr baseColWidth="10" defaultColWidth="9.109375" defaultRowHeight="13.2"/>
  <cols>
    <col min="1" max="1" width="7.6640625" style="53" customWidth="1"/>
    <col min="2" max="2" width="85.5546875" style="53" customWidth="1"/>
    <col min="3" max="3" width="4.6640625" style="53" customWidth="1"/>
    <col min="4" max="16384" width="9.109375" style="53"/>
  </cols>
  <sheetData>
    <row r="1" spans="2:2" ht="17.399999999999999">
      <c r="B1" s="52" t="s">
        <v>192</v>
      </c>
    </row>
    <row r="2" spans="2:2">
      <c r="B2" s="54"/>
    </row>
    <row r="3" spans="2:2" ht="15.9" customHeight="1">
      <c r="B3" s="55" t="s">
        <v>189</v>
      </c>
    </row>
    <row r="4" spans="2:2" ht="15.9" customHeight="1">
      <c r="B4" s="56" t="s">
        <v>69</v>
      </c>
    </row>
    <row r="5" spans="2:2" ht="15.9" customHeight="1">
      <c r="B5" s="57" t="s">
        <v>87</v>
      </c>
    </row>
    <row r="6" spans="2:2" ht="15.9" customHeight="1">
      <c r="B6" s="57" t="s">
        <v>71</v>
      </c>
    </row>
    <row r="7" spans="2:2" ht="15.9" customHeight="1">
      <c r="B7" s="58" t="s">
        <v>72</v>
      </c>
    </row>
    <row r="8" spans="2:2" ht="15.9" customHeight="1">
      <c r="B8" s="57" t="s">
        <v>70</v>
      </c>
    </row>
    <row r="9" spans="2:2" ht="15.9" customHeight="1">
      <c r="B9" s="57"/>
    </row>
    <row r="10" spans="2:2" ht="15.9" customHeight="1">
      <c r="B10" s="55" t="s">
        <v>190</v>
      </c>
    </row>
    <row r="11" spans="2:2" ht="15.9" customHeight="1">
      <c r="B11" s="56" t="s">
        <v>84</v>
      </c>
    </row>
    <row r="12" spans="2:2" ht="15.9" customHeight="1">
      <c r="B12" s="57" t="s">
        <v>73</v>
      </c>
    </row>
    <row r="13" spans="2:2" ht="15.9" customHeight="1">
      <c r="B13" s="58" t="s">
        <v>74</v>
      </c>
    </row>
    <row r="14" spans="2:2" ht="15.9" customHeight="1">
      <c r="B14" s="59" t="s">
        <v>75</v>
      </c>
    </row>
    <row r="15" spans="2:2" ht="15.9" customHeight="1">
      <c r="B15" s="57" t="s">
        <v>76</v>
      </c>
    </row>
    <row r="16" spans="2:2" ht="15.9" customHeight="1">
      <c r="B16" s="57" t="s">
        <v>77</v>
      </c>
    </row>
    <row r="17" spans="2:2" ht="15.9" customHeight="1">
      <c r="B17" s="57" t="s">
        <v>85</v>
      </c>
    </row>
    <row r="18" spans="2:2" ht="15.9" customHeight="1">
      <c r="B18" s="60" t="s">
        <v>78</v>
      </c>
    </row>
    <row r="19" spans="2:2" ht="15.9" customHeight="1">
      <c r="B19" s="57" t="s">
        <v>79</v>
      </c>
    </row>
    <row r="20" spans="2:2" ht="15.9" customHeight="1">
      <c r="B20" s="57" t="s">
        <v>80</v>
      </c>
    </row>
    <row r="21" spans="2:2" ht="15.9" customHeight="1">
      <c r="B21" s="57" t="s">
        <v>86</v>
      </c>
    </row>
    <row r="22" spans="2:2" ht="15.9" customHeight="1">
      <c r="B22" s="57" t="s">
        <v>81</v>
      </c>
    </row>
    <row r="23" spans="2:2" ht="15.9" customHeight="1">
      <c r="B23" s="57"/>
    </row>
    <row r="24" spans="2:2" ht="15.9" customHeight="1">
      <c r="B24" s="55" t="s">
        <v>191</v>
      </c>
    </row>
    <row r="25" spans="2:2" ht="15.9" customHeight="1">
      <c r="B25" s="52"/>
    </row>
    <row r="26" spans="2:2" ht="15.9" customHeight="1">
      <c r="B26" s="61" t="s">
        <v>82</v>
      </c>
    </row>
    <row r="27" spans="2:2" ht="15.6">
      <c r="B27" s="57"/>
    </row>
    <row r="28" spans="2:2" ht="16.5" customHeight="1">
      <c r="B28" s="55"/>
    </row>
    <row r="29" spans="2:2" ht="8.25" customHeight="1">
      <c r="B29" s="60"/>
    </row>
    <row r="30" spans="2:2" ht="15.6">
      <c r="B30" s="57"/>
    </row>
    <row r="31" spans="2:2" ht="15.6">
      <c r="B31" s="55"/>
    </row>
    <row r="32" spans="2:2" ht="8.25" customHeight="1">
      <c r="B32" s="58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J16" sqref="J16"/>
    </sheetView>
  </sheetViews>
  <sheetFormatPr baseColWidth="10" defaultRowHeight="14.4"/>
  <cols>
    <col min="2" max="2" width="43.109375" customWidth="1"/>
    <col min="3" max="3" width="12.6640625" customWidth="1"/>
    <col min="4" max="4" width="14.6640625" customWidth="1"/>
  </cols>
  <sheetData>
    <row r="1" spans="1:6" ht="21">
      <c r="A1" s="28" t="s">
        <v>67</v>
      </c>
      <c r="B1" s="28"/>
      <c r="C1" s="29"/>
      <c r="D1" s="30"/>
    </row>
    <row r="2" spans="1:6">
      <c r="B2" s="34" t="s">
        <v>49</v>
      </c>
    </row>
    <row r="3" spans="1:6">
      <c r="A3" s="31" t="s">
        <v>19</v>
      </c>
      <c r="B3" s="31" t="s">
        <v>35</v>
      </c>
      <c r="E3" s="31" t="s">
        <v>36</v>
      </c>
      <c r="F3" s="31" t="s">
        <v>37</v>
      </c>
    </row>
    <row r="4" spans="1:6">
      <c r="A4" s="32">
        <v>40</v>
      </c>
      <c r="B4" t="s">
        <v>38</v>
      </c>
      <c r="E4" s="17">
        <v>35000</v>
      </c>
      <c r="F4" s="17">
        <f t="shared" ref="F4:F12" si="0">A4*E4</f>
        <v>1400000</v>
      </c>
    </row>
    <row r="5" spans="1:6">
      <c r="A5" s="32">
        <v>40</v>
      </c>
      <c r="B5" t="s">
        <v>39</v>
      </c>
      <c r="E5" s="17">
        <v>12000</v>
      </c>
      <c r="F5" s="17">
        <f t="shared" si="0"/>
        <v>480000</v>
      </c>
    </row>
    <row r="6" spans="1:6">
      <c r="A6" s="32">
        <v>24</v>
      </c>
      <c r="B6" t="s">
        <v>40</v>
      </c>
      <c r="E6" s="17">
        <v>12000</v>
      </c>
      <c r="F6" s="17">
        <f t="shared" si="0"/>
        <v>288000</v>
      </c>
    </row>
    <row r="7" spans="1:6">
      <c r="A7" s="32">
        <v>40</v>
      </c>
      <c r="B7" t="s">
        <v>41</v>
      </c>
      <c r="E7" s="17">
        <v>12000</v>
      </c>
      <c r="F7" s="17">
        <f t="shared" si="0"/>
        <v>480000</v>
      </c>
    </row>
    <row r="8" spans="1:6">
      <c r="A8" s="32">
        <v>40</v>
      </c>
      <c r="B8" t="s">
        <v>42</v>
      </c>
      <c r="E8" s="17">
        <v>12000</v>
      </c>
      <c r="F8" s="17">
        <f t="shared" si="0"/>
        <v>480000</v>
      </c>
    </row>
    <row r="9" spans="1:6">
      <c r="A9" s="32">
        <v>20</v>
      </c>
      <c r="B9" t="s">
        <v>43</v>
      </c>
      <c r="E9" s="17">
        <v>12000</v>
      </c>
      <c r="F9" s="17">
        <f t="shared" si="0"/>
        <v>240000</v>
      </c>
    </row>
    <row r="10" spans="1:6">
      <c r="A10" s="32">
        <v>12</v>
      </c>
      <c r="B10" t="s">
        <v>44</v>
      </c>
      <c r="E10" s="17">
        <v>30000</v>
      </c>
      <c r="F10" s="17">
        <f t="shared" si="0"/>
        <v>360000</v>
      </c>
    </row>
    <row r="11" spans="1:6">
      <c r="A11" s="32">
        <v>1</v>
      </c>
      <c r="B11" t="s">
        <v>45</v>
      </c>
      <c r="E11" s="17">
        <v>80000</v>
      </c>
      <c r="F11" s="17">
        <f t="shared" si="0"/>
        <v>80000</v>
      </c>
    </row>
    <row r="12" spans="1:6">
      <c r="A12" s="32">
        <v>1</v>
      </c>
      <c r="B12" t="s">
        <v>46</v>
      </c>
      <c r="E12" s="17">
        <v>80000</v>
      </c>
      <c r="F12" s="17">
        <f t="shared" si="0"/>
        <v>80000</v>
      </c>
    </row>
    <row r="13" spans="1:6">
      <c r="A13" s="32">
        <v>1</v>
      </c>
      <c r="B13" t="s">
        <v>47</v>
      </c>
      <c r="E13" s="33" t="s">
        <v>48</v>
      </c>
      <c r="F13" s="17"/>
    </row>
    <row r="14" spans="1:6" ht="15" thickBot="1">
      <c r="C14" s="17"/>
      <c r="E14" s="17"/>
      <c r="F14" s="35">
        <f>SUM(F4:F13)</f>
        <v>3888000</v>
      </c>
    </row>
    <row r="15" spans="1:6">
      <c r="C15" s="17"/>
    </row>
    <row r="17" spans="3:3">
      <c r="C17" t="s">
        <v>16</v>
      </c>
    </row>
    <row r="18" spans="3:3">
      <c r="C18" s="22" t="s">
        <v>21</v>
      </c>
    </row>
    <row r="19" spans="3:3">
      <c r="C19" s="10" t="s">
        <v>22</v>
      </c>
    </row>
    <row r="20" spans="3:3">
      <c r="C20" s="10" t="s">
        <v>23</v>
      </c>
    </row>
    <row r="21" spans="3:3">
      <c r="C21" s="10" t="s">
        <v>24</v>
      </c>
    </row>
    <row r="22" spans="3:3">
      <c r="C22" s="10" t="s">
        <v>25</v>
      </c>
    </row>
    <row r="23" spans="3:3">
      <c r="C23" s="10" t="s">
        <v>26</v>
      </c>
    </row>
    <row r="24" spans="3:3">
      <c r="C24" s="10" t="s">
        <v>27</v>
      </c>
    </row>
    <row r="25" spans="3:3">
      <c r="C25" s="10" t="s">
        <v>28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600</vt:lpstr>
      <vt:lpstr>Parrillada</vt:lpstr>
      <vt:lpstr>Mejicano</vt:lpstr>
      <vt:lpstr>Navidad</vt:lpstr>
      <vt:lpstr>80's</vt:lpstr>
      <vt:lpstr>Buffet 80's</vt:lpstr>
      <vt:lpstr>Estaciones</vt:lpstr>
      <vt:lpstr>Gala</vt:lpstr>
      <vt:lpstr>Tematica80s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migbar</dc:creator>
  <cp:lastModifiedBy>migbar</cp:lastModifiedBy>
  <cp:lastPrinted>2015-09-01T14:19:05Z</cp:lastPrinted>
  <dcterms:created xsi:type="dcterms:W3CDTF">2014-07-29T16:56:46Z</dcterms:created>
  <dcterms:modified xsi:type="dcterms:W3CDTF">2016-07-06T18:38:47Z</dcterms:modified>
</cp:coreProperties>
</file>