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6170" yWindow="0" windowWidth="16170" windowHeight="1185" tabRatio="691" activeTab="3"/>
  </bookViews>
  <sheets>
    <sheet name="Operaciones" sheetId="36" r:id="rId1"/>
    <sheet name="2017completa" sheetId="28" r:id="rId2"/>
    <sheet name="PROVEEDORES DIRECTOS" sheetId="34" r:id="rId3"/>
    <sheet name="CORPO" sheetId="35" r:id="rId4"/>
    <sheet name="Hoja3" sheetId="33" r:id="rId5"/>
  </sheets>
  <externalReferences>
    <externalReference r:id="rId6"/>
    <externalReference r:id="rId7"/>
  </externalReferences>
  <definedNames>
    <definedName name="_xlnm.Print_Area" localSheetId="1">'2017completa'!$B$2:$I$68</definedName>
    <definedName name="_xlnm.Print_Area" localSheetId="3">CORPO!$B$2:$I$49</definedName>
    <definedName name="_xlnm.Print_Area" localSheetId="0">Operaciones!$B$2:$I$44</definedName>
    <definedName name="_xlnm.Print_Area" localSheetId="2">'PROVEEDORES DIRECTOS'!$B$1:$I$27</definedName>
    <definedName name="Contactos">[1]Patty!$B$1:$R$81</definedName>
  </definedNames>
  <calcPr calcId="145621"/>
</workbook>
</file>

<file path=xl/calcChain.xml><?xml version="1.0" encoding="utf-8"?>
<calcChain xmlns="http://schemas.openxmlformats.org/spreadsheetml/2006/main">
  <c r="I39" i="36" l="1"/>
  <c r="E39" i="36"/>
  <c r="B39" i="36"/>
  <c r="K35" i="36"/>
  <c r="J33" i="36"/>
  <c r="J31" i="36"/>
  <c r="K29" i="36"/>
  <c r="K23" i="36"/>
  <c r="K24" i="36" s="1"/>
  <c r="M24" i="36" s="1"/>
  <c r="G15" i="36"/>
  <c r="I15" i="36" s="1"/>
  <c r="I33" i="36" s="1"/>
  <c r="I14" i="36"/>
  <c r="G13" i="36"/>
  <c r="G26" i="36" s="1"/>
  <c r="I26" i="36" s="1"/>
  <c r="I32" i="36" s="1"/>
  <c r="G12" i="36"/>
  <c r="J19" i="36" s="1"/>
  <c r="G11" i="36"/>
  <c r="I11" i="36" s="1"/>
  <c r="I10" i="36"/>
  <c r="G10" i="36"/>
  <c r="I7" i="36"/>
  <c r="I31" i="36" s="1"/>
  <c r="I4" i="36"/>
  <c r="B3" i="36"/>
  <c r="I34" i="36" l="1"/>
  <c r="G23" i="36"/>
  <c r="I12" i="36"/>
  <c r="K26" i="36"/>
  <c r="M26" i="36" s="1"/>
  <c r="I13" i="36"/>
  <c r="G19" i="36"/>
  <c r="I19" i="36" s="1"/>
  <c r="G22" i="36"/>
  <c r="I22" i="36" s="1"/>
  <c r="G24" i="36"/>
  <c r="G25" i="36" s="1"/>
  <c r="I25" i="36" s="1"/>
  <c r="J20" i="36"/>
  <c r="I47" i="35"/>
  <c r="I49" i="35"/>
  <c r="I27" i="34"/>
  <c r="G29" i="35"/>
  <c r="G20" i="35"/>
  <c r="G19" i="35"/>
  <c r="I15" i="34"/>
  <c r="I44" i="35"/>
  <c r="E44" i="35"/>
  <c r="B44" i="35"/>
  <c r="K40" i="35"/>
  <c r="J38" i="35"/>
  <c r="I38" i="35"/>
  <c r="J37" i="35"/>
  <c r="J35" i="35"/>
  <c r="I35" i="35"/>
  <c r="K33" i="35"/>
  <c r="I30" i="35"/>
  <c r="I29" i="35"/>
  <c r="M27" i="35"/>
  <c r="K27" i="35"/>
  <c r="J27" i="35"/>
  <c r="I27" i="35"/>
  <c r="G27" i="35"/>
  <c r="M26" i="35"/>
  <c r="K26" i="35"/>
  <c r="M24" i="35"/>
  <c r="K24" i="35"/>
  <c r="K23" i="35"/>
  <c r="G23" i="35"/>
  <c r="J19" i="35"/>
  <c r="G15" i="35"/>
  <c r="I15" i="35"/>
  <c r="I37" i="35"/>
  <c r="I14" i="35"/>
  <c r="G13" i="35"/>
  <c r="G26" i="35"/>
  <c r="I26" i="35"/>
  <c r="I36" i="35"/>
  <c r="I39" i="35"/>
  <c r="I12" i="35"/>
  <c r="G12" i="35"/>
  <c r="G11" i="35"/>
  <c r="I11" i="35"/>
  <c r="I10" i="35"/>
  <c r="G10" i="35"/>
  <c r="I7" i="35"/>
  <c r="I4" i="35"/>
  <c r="B3" i="35"/>
  <c r="K32" i="34"/>
  <c r="K25" i="34"/>
  <c r="I24" i="34"/>
  <c r="I23" i="34"/>
  <c r="K22" i="34"/>
  <c r="I22" i="34"/>
  <c r="I21" i="34"/>
  <c r="E18" i="34"/>
  <c r="I18" i="34"/>
  <c r="I17" i="34"/>
  <c r="G16" i="34"/>
  <c r="I16" i="34"/>
  <c r="I14" i="34"/>
  <c r="I13" i="34"/>
  <c r="I12" i="34"/>
  <c r="L11" i="34"/>
  <c r="I8" i="34"/>
  <c r="B7" i="34"/>
  <c r="I74" i="28"/>
  <c r="I72" i="28"/>
  <c r="I71" i="28"/>
  <c r="I70" i="28"/>
  <c r="I68" i="28"/>
  <c r="I66" i="28"/>
  <c r="I64" i="28"/>
  <c r="E64" i="28"/>
  <c r="B64" i="28"/>
  <c r="I63" i="28"/>
  <c r="J62" i="28"/>
  <c r="I62" i="28"/>
  <c r="K61" i="28"/>
  <c r="I61" i="28"/>
  <c r="I60" i="28"/>
  <c r="J59" i="28"/>
  <c r="I59" i="28"/>
  <c r="J58" i="28"/>
  <c r="I58" i="28"/>
  <c r="I57" i="28"/>
  <c r="J56" i="28"/>
  <c r="I56" i="28"/>
  <c r="K54" i="28"/>
  <c r="J53" i="28"/>
  <c r="I53" i="28"/>
  <c r="K52" i="28"/>
  <c r="I52" i="28"/>
  <c r="I51" i="28"/>
  <c r="K50" i="28"/>
  <c r="I50" i="28"/>
  <c r="I49" i="28"/>
  <c r="G48" i="28"/>
  <c r="I45" i="28"/>
  <c r="E45" i="28"/>
  <c r="I44" i="28"/>
  <c r="I43" i="28"/>
  <c r="G43" i="28"/>
  <c r="I42" i="28"/>
  <c r="K41" i="28"/>
  <c r="I41" i="28"/>
  <c r="I40" i="28"/>
  <c r="I39" i="28"/>
  <c r="I38" i="28"/>
  <c r="I37" i="28"/>
  <c r="L36" i="28"/>
  <c r="I30" i="28"/>
  <c r="I29" i="28"/>
  <c r="M27" i="28"/>
  <c r="K27" i="28"/>
  <c r="J27" i="28"/>
  <c r="I27" i="28"/>
  <c r="G27" i="28"/>
  <c r="M26" i="28"/>
  <c r="K26" i="28"/>
  <c r="I26" i="28"/>
  <c r="G26" i="28"/>
  <c r="I25" i="28"/>
  <c r="G25" i="28"/>
  <c r="M24" i="28"/>
  <c r="K24" i="28"/>
  <c r="G24" i="28"/>
  <c r="K23" i="28"/>
  <c r="G23" i="28"/>
  <c r="I22" i="28"/>
  <c r="G22" i="28"/>
  <c r="I21" i="28"/>
  <c r="G21" i="28"/>
  <c r="J20" i="28"/>
  <c r="I20" i="28"/>
  <c r="G20" i="28"/>
  <c r="I19" i="28"/>
  <c r="G19" i="28"/>
  <c r="I15" i="28"/>
  <c r="G15" i="28"/>
  <c r="I14" i="28"/>
  <c r="I13" i="28"/>
  <c r="G13" i="28"/>
  <c r="I12" i="28"/>
  <c r="G12" i="28"/>
  <c r="I11" i="28"/>
  <c r="G11" i="28"/>
  <c r="I10" i="28"/>
  <c r="G10" i="28"/>
  <c r="I7" i="28"/>
  <c r="I4" i="28"/>
  <c r="B3" i="28"/>
  <c r="I13" i="35"/>
  <c r="I19" i="35"/>
  <c r="G22" i="35"/>
  <c r="I22" i="35"/>
  <c r="G24" i="35"/>
  <c r="G25" i="35"/>
  <c r="I25" i="35"/>
  <c r="J20" i="35"/>
  <c r="I25" i="34"/>
  <c r="I34" i="34"/>
  <c r="I20" i="35"/>
  <c r="G21" i="35"/>
  <c r="I21" i="35"/>
  <c r="J33" i="34"/>
  <c r="I33" i="34"/>
  <c r="J52" i="28"/>
  <c r="I35" i="34"/>
  <c r="I36" i="34"/>
  <c r="I31" i="35"/>
  <c r="I56" i="35"/>
  <c r="J30" i="28"/>
  <c r="I40" i="35"/>
  <c r="I42" i="35"/>
  <c r="K41" i="35"/>
  <c r="J40" i="35"/>
  <c r="J43" i="35"/>
  <c r="J41" i="35"/>
  <c r="I41" i="35"/>
  <c r="I43" i="35"/>
  <c r="I57" i="35"/>
  <c r="J61" i="28"/>
  <c r="J25" i="34"/>
  <c r="J32" i="34"/>
  <c r="I51" i="35"/>
  <c r="I52" i="35"/>
  <c r="I53" i="35"/>
  <c r="G21" i="36" l="1"/>
  <c r="I21" i="36" s="1"/>
  <c r="G20" i="36"/>
  <c r="I20" i="36" s="1"/>
  <c r="I44" i="36" s="1"/>
  <c r="I27" i="36"/>
  <c r="I35" i="36" s="1"/>
  <c r="I52" i="36" l="1"/>
  <c r="I46" i="36"/>
  <c r="I37" i="36"/>
  <c r="J38" i="36"/>
  <c r="J36" i="36"/>
  <c r="K36" i="36"/>
  <c r="J35" i="36"/>
  <c r="I38" i="36"/>
  <c r="I42" i="36" s="1"/>
  <c r="I36" i="36"/>
  <c r="I51" i="36"/>
  <c r="I47" i="36" l="1"/>
  <c r="I48" i="36" s="1"/>
</calcChain>
</file>

<file path=xl/sharedStrings.xml><?xml version="1.0" encoding="utf-8"?>
<sst xmlns="http://schemas.openxmlformats.org/spreadsheetml/2006/main" count="270" uniqueCount="90">
  <si>
    <t>CANT</t>
  </si>
  <si>
    <t>Costo adicional, depende de la selección final</t>
  </si>
  <si>
    <t>NUESTROS PRECIOS NO INCLUYEN IVA Y SON VALIDOS POR 60 DIAS</t>
  </si>
  <si>
    <t>VALOR</t>
  </si>
  <si>
    <t>Empanadita Gourmet (2)</t>
  </si>
  <si>
    <t>Carimañola de Carne o Queso con Dip de suero Costeño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</si>
  <si>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</si>
  <si>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</si>
  <si>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</si>
  <si>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</si>
  <si>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</si>
  <si>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</si>
  <si>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</si>
  <si>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</si>
  <si>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</si>
  <si>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</si>
  <si>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</si>
  <si>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TOTAL</t>
  </si>
  <si>
    <t>TOTAL EVENTO</t>
  </si>
  <si>
    <t>Coros Ceremonia: Violin, Piano y Soprano</t>
  </si>
  <si>
    <t>USO EXCLUSIVO DEL CENTRO 8 horas</t>
  </si>
  <si>
    <t xml:space="preserve">TOTAL DESCUENTOS </t>
  </si>
  <si>
    <t>GRAN TOTAL CON DESCUENTOS</t>
  </si>
  <si>
    <t>Descuento adicional en Uso instalaciones</t>
  </si>
  <si>
    <t>DE SALIDA: Consomé de pollo con baguette</t>
  </si>
  <si>
    <t xml:space="preserve">Descuento en Decoración 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</si>
  <si>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</si>
  <si>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</si>
  <si>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</si>
  <si>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t>DETALLE DEL SERVICIO PLAN VIERNES</t>
  </si>
  <si>
    <t>PENDIENTE</t>
  </si>
  <si>
    <t>ABRIL Y MAYO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</si>
  <si>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</si>
  <si>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</si>
  <si>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</si>
  <si>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</si>
  <si>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Whisky Old Parr 750 ml</t>
  </si>
  <si>
    <t xml:space="preserve">Ginebra Tanqueray 750 ml </t>
  </si>
  <si>
    <t xml:space="preserve">Hora Extra - Incluye Servicio de Meseros </t>
  </si>
  <si>
    <t>Tarima - 7.2 mts L x 3.60 mts A x 0.7 mts H</t>
  </si>
  <si>
    <t xml:space="preserve">Salas Lounge x 12 personas </t>
  </si>
  <si>
    <t>COSTOS EVENTO DE DELFINA CORZO Y ORLANDO PRETELT EN ENERO 20 DE 2017v</t>
  </si>
  <si>
    <t>DESCUENTO DEL SERVICIO ENERO 20 DE 2017 - VIERNES</t>
  </si>
  <si>
    <t>5 Tragos por persona  (50% Whisky, 40% Aguardiente, 10% Ginebra)</t>
  </si>
  <si>
    <t xml:space="preserve">Descorche: Botella 750 ml de Whisky Old Parr - Ginebra </t>
  </si>
  <si>
    <t xml:space="preserve">Descorche: Botella 750 ml de Aguardiente Antioqueño </t>
  </si>
  <si>
    <t xml:space="preserve">Punto de Luz - Adquirido cuando traen grupo musical o Dj </t>
  </si>
  <si>
    <t>GRAN TOTAL EVENTO</t>
  </si>
  <si>
    <t>1 ABONO (Consignacion en efectivo 26 de noviembre de 2016)</t>
  </si>
  <si>
    <t>Sugerimos un 10% de servicio voluntario sobre el consumo de alimentos y bebidas</t>
  </si>
  <si>
    <t>SALDO TOTAL EVENTO</t>
  </si>
  <si>
    <r>
      <t>PASABOCAS</t>
    </r>
    <r>
      <rPr>
        <sz val="10"/>
        <color rgb="FF000000"/>
        <rFont val="Maiandra GD"/>
        <family val="2"/>
      </rPr>
      <t xml:space="preserve"> Ejemplo costo varia segun seleccion final 2 por persona</t>
    </r>
  </si>
  <si>
    <t>Jugo de Fresa y Mango - Servido en copa de Champaña en el Coctel Por Unidad</t>
  </si>
  <si>
    <t xml:space="preserve">Fajon Silla </t>
  </si>
  <si>
    <t>Vino Blanco Frontera Sauvignon Blanc 750 ml</t>
  </si>
  <si>
    <t>*TIROS DE MISIL DE 0.33”</t>
  </si>
  <si>
    <t>*TIROS DE PERLAS DE  0.33”</t>
  </si>
  <si>
    <t>*TIROS DE CRACKER DE 0.66”</t>
  </si>
  <si>
    <t>*TIROS DE CELEBRACION DE 0.50”</t>
  </si>
  <si>
    <t>TIROS DE ESTRELLAS</t>
  </si>
  <si>
    <t>*TIROS DE LUCES</t>
  </si>
  <si>
    <t>TIROS DE EXTASIS</t>
  </si>
  <si>
    <t>BOMBAS MULTICOLOR DE 2”</t>
  </si>
  <si>
    <t>BOMBAS MULTICOLOR DE 3”</t>
  </si>
  <si>
    <t>BOMBAS MULTICOLOR DE 4”</t>
  </si>
  <si>
    <t>4 MINUTOS</t>
  </si>
  <si>
    <t>6 MINUTOS</t>
  </si>
  <si>
    <t xml:space="preserve">                                             VALOR </t>
  </si>
  <si>
    <r>
      <t xml:space="preserve">             </t>
    </r>
    <r>
      <rPr>
        <b/>
        <sz val="12"/>
        <color indexed="8"/>
        <rFont val="Maiandra GD"/>
        <family val="2"/>
      </rPr>
      <t>DURACION APROXIMADA</t>
    </r>
  </si>
  <si>
    <t>Concepto</t>
  </si>
  <si>
    <t xml:space="preserve">Cantidad </t>
  </si>
  <si>
    <t>Plan Show Pirotecnico</t>
  </si>
  <si>
    <r>
      <t xml:space="preserve">Ponque Amelia Gil </t>
    </r>
    <r>
      <rPr>
        <b/>
        <sz val="11"/>
        <rFont val="Maiandra GD"/>
        <family val="2"/>
      </rPr>
      <t>Ver</t>
    </r>
    <r>
      <rPr>
        <sz val="11"/>
        <rFont val="Maiandra GD"/>
        <family val="2"/>
      </rPr>
      <t xml:space="preserve"> </t>
    </r>
    <r>
      <rPr>
        <b/>
        <sz val="11"/>
        <rFont val="Maiandra GD"/>
        <family val="2"/>
      </rPr>
      <t>COTIZACION 0010-2017</t>
    </r>
  </si>
  <si>
    <t xml:space="preserve">Pareja de Muñecos y Transporte </t>
  </si>
  <si>
    <t>Estacion de Postres -3Und por invitado</t>
  </si>
  <si>
    <r>
      <t xml:space="preserve">Plan Fotografico </t>
    </r>
    <r>
      <rPr>
        <b/>
        <sz val="11"/>
        <rFont val="Maiandra GD"/>
        <family val="2"/>
      </rPr>
      <t xml:space="preserve"> Ver Contrato Maribel Rivera e Hijos y Delfina Corzo</t>
    </r>
  </si>
  <si>
    <t>6 Libres de Ponque (3 Libras de Red Velvert y 3 Libras de Amapola)</t>
  </si>
  <si>
    <r>
      <t xml:space="preserve">Fuegos Pirotecnicos: Ver Anexo - El valor incluye: Transporte de Técnicos, Equipo, Material Instalación y Ejecución del Evento  </t>
    </r>
    <r>
      <rPr>
        <b/>
        <sz val="11"/>
        <rFont val="Maiandra GD"/>
        <family val="2"/>
      </rPr>
      <t>VER ANEXO</t>
    </r>
    <r>
      <rPr>
        <sz val="11"/>
        <rFont val="Maiandra GD"/>
        <family val="2"/>
      </rPr>
      <t xml:space="preserve">
</t>
    </r>
  </si>
  <si>
    <r>
      <t>Plan Flores-La Glora de las Flores-</t>
    </r>
    <r>
      <rPr>
        <b/>
        <sz val="11"/>
        <rFont val="Maiandra GD"/>
        <family val="2"/>
      </rPr>
      <t xml:space="preserve"> Ver cotizacion anexa Plan Bahia</t>
    </r>
  </si>
  <si>
    <r>
      <t>Plan Flores-La Glora de las Flores-</t>
    </r>
    <r>
      <rPr>
        <b/>
        <sz val="11"/>
        <rFont val="Maiandra GD"/>
        <family val="2"/>
      </rPr>
      <t xml:space="preserve"> Ver cotizacion anexa OE2017-Adicionales</t>
    </r>
  </si>
  <si>
    <t>*6 Libres de Ponque (3 Libras de Red Velvert y 3 Libras de Amapola)</t>
  </si>
  <si>
    <t xml:space="preserve">*Pareja de Muñecos y Transporte </t>
  </si>
  <si>
    <t>LEY 1618 ART 648/ EST TRIN 2016</t>
  </si>
  <si>
    <t xml:space="preserve">IVA 19% (LEY 1618 ART 648  EST.TRIBUTARIO 2016) </t>
  </si>
  <si>
    <t>PROVEEDORES DIRECTOS EN EFECTIVO</t>
  </si>
  <si>
    <t>RETE FTE 4%</t>
  </si>
  <si>
    <t>COMIDA MUSICOS: Musicos 18, Dj 3, Fotografos 3</t>
  </si>
  <si>
    <t>SALDO EVENTO</t>
  </si>
  <si>
    <t>ABONO No.   ______________________</t>
  </si>
  <si>
    <t>2 ABONO (                                                        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</si>
</sst>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;@"/>
    <numFmt numFmtId="165" formatCode="[$-240A]h:mm:ss\ AM/PM;@"/>
    <numFmt numFmtId="166" formatCode="[$-240A]d&quot; de &quot;mmmm&quot; de &quot;yyyy;@"/>
    <numFmt numFmtId="167" formatCode="&quot;$&quot;\ #,##0"/>
  </numFmts>
  <fonts count="3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  <font>
      <sz val="12"/>
      <color indexed="8"/>
      <name val="Maiandra GD"/>
      <family val="2"/>
    </font>
    <font>
      <b/>
      <sz val="12"/>
      <color indexed="8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1" fillId="22" borderId="8" applyNumberFormat="0" applyFont="0" applyAlignment="0" applyProtection="0"/>
    <xf numFmtId="0" fontId="21" fillId="20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7" fontId="0" fillId="0" borderId="0" xfId="0" applyNumberFormat="1" applyProtection="1"/>
    <xf numFmtId="0" fontId="3" fillId="0" borderId="0" xfId="0" applyFont="1" applyFill="1" applyProtection="1"/>
    <xf numFmtId="0" fontId="0" fillId="0" borderId="0" xfId="0" applyFill="1" applyProtection="1"/>
    <xf numFmtId="0" fontId="3" fillId="0" borderId="0" xfId="0" applyFont="1" applyFill="1" applyBorder="1" applyAlignment="1" applyProtection="1"/>
    <xf numFmtId="0" fontId="0" fillId="23" borderId="0" xfId="0" applyFill="1" applyProtection="1"/>
    <xf numFmtId="167" fontId="27" fillId="0" borderId="0" xfId="0" applyNumberFormat="1" applyFont="1" applyFill="1" applyAlignment="1" applyProtection="1">
      <alignment horizontal="right"/>
    </xf>
    <xf numFmtId="0" fontId="0" fillId="0" borderId="10" xfId="0" applyBorder="1" applyProtection="1"/>
    <xf numFmtId="0" fontId="8" fillId="0" borderId="0" xfId="0" applyFont="1" applyFill="1"/>
    <xf numFmtId="3" fontId="2" fillId="0" borderId="0" xfId="0" applyNumberFormat="1" applyFont="1" applyAlignment="1" applyProtection="1">
      <alignment vertical="center"/>
    </xf>
    <xf numFmtId="166" fontId="25" fillId="0" borderId="0" xfId="0" applyNumberFormat="1" applyFont="1" applyFill="1" applyBorder="1" applyAlignment="1" applyProtection="1">
      <alignment horizontal="centerContinuous" vertical="center"/>
    </xf>
    <xf numFmtId="167" fontId="25" fillId="0" borderId="0" xfId="0" applyNumberFormat="1" applyFont="1" applyFill="1" applyBorder="1" applyAlignment="1" applyProtection="1">
      <alignment horizontal="center" vertical="center"/>
    </xf>
    <xf numFmtId="165" fontId="7" fillId="0" borderId="0" xfId="0" applyNumberFormat="1" applyFont="1" applyFill="1" applyAlignment="1" applyProtection="1">
      <alignment horizontal="center"/>
    </xf>
    <xf numFmtId="165" fontId="7" fillId="0" borderId="0" xfId="0" applyNumberFormat="1" applyFont="1" applyFill="1" applyAlignment="1" applyProtection="1">
      <alignment horizontal="center" vertical="center"/>
    </xf>
    <xf numFmtId="164" fontId="6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167" fontId="3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0" fontId="8" fillId="0" borderId="0" xfId="0" applyFont="1" applyFill="1" applyProtection="1"/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 vertical="center"/>
    </xf>
    <xf numFmtId="167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167" fontId="3" fillId="0" borderId="0" xfId="0" applyNumberFormat="1" applyFont="1" applyFill="1" applyAlignment="1" applyProtection="1">
      <alignment horizontal="center"/>
    </xf>
    <xf numFmtId="167" fontId="24" fillId="0" borderId="0" xfId="0" applyNumberFormat="1" applyFont="1" applyFill="1" applyAlignment="1" applyProtection="1">
      <alignment horizontal="center"/>
    </xf>
    <xf numFmtId="3" fontId="2" fillId="24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3" fontId="27" fillId="24" borderId="0" xfId="0" applyNumberFormat="1" applyFont="1" applyFill="1" applyProtection="1"/>
    <xf numFmtId="0" fontId="33" fillId="0" borderId="0" xfId="0" applyFont="1" applyProtection="1"/>
    <xf numFmtId="3" fontId="34" fillId="0" borderId="0" xfId="0" applyNumberFormat="1" applyFont="1" applyFill="1" applyAlignment="1">
      <alignment horizontal="center" vertical="center"/>
    </xf>
    <xf numFmtId="0" fontId="8" fillId="24" borderId="0" xfId="0" applyFont="1" applyFill="1"/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9" fontId="0" fillId="0" borderId="0" xfId="0" applyNumberFormat="1" applyProtection="1"/>
    <xf numFmtId="3" fontId="0" fillId="0" borderId="0" xfId="0" applyNumberFormat="1" applyProtection="1"/>
    <xf numFmtId="0" fontId="24" fillId="0" borderId="0" xfId="0" applyFont="1" applyFill="1" applyAlignment="1" applyProtection="1">
      <alignment horizontal="center"/>
    </xf>
    <xf numFmtId="3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/>
    </xf>
    <xf numFmtId="3" fontId="2" fillId="0" borderId="0" xfId="0" applyNumberFormat="1" applyFont="1" applyFill="1" applyAlignment="1" applyProtection="1">
      <alignment horizontal="center" vertical="center"/>
    </xf>
    <xf numFmtId="9" fontId="0" fillId="0" borderId="0" xfId="40" applyFont="1" applyProtection="1"/>
    <xf numFmtId="3" fontId="3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left"/>
    </xf>
    <xf numFmtId="0" fontId="7" fillId="0" borderId="0" xfId="0" applyFont="1" applyFill="1" applyProtection="1"/>
    <xf numFmtId="167" fontId="4" fillId="0" borderId="1" xfId="0" applyNumberFormat="1" applyFont="1" applyFill="1" applyBorder="1" applyAlignment="1" applyProtection="1">
      <alignment vertical="center"/>
    </xf>
    <xf numFmtId="9" fontId="27" fillId="24" borderId="0" xfId="0" applyNumberFormat="1" applyFont="1" applyFill="1" applyAlignment="1" applyProtection="1">
      <alignment horizontal="center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7" fontId="0" fillId="0" borderId="0" xfId="0" applyNumberFormat="1" applyAlignment="1" applyProtection="1"/>
    <xf numFmtId="0" fontId="37" fillId="0" borderId="11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6" fillId="0" borderId="15" xfId="0" applyFont="1" applyBorder="1" applyAlignment="1">
      <alignment vertical="center"/>
    </xf>
    <xf numFmtId="0" fontId="36" fillId="0" borderId="16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7" fillId="0" borderId="17" xfId="0" applyFont="1" applyBorder="1" applyAlignment="1">
      <alignment vertical="center"/>
    </xf>
    <xf numFmtId="3" fontId="36" fillId="0" borderId="18" xfId="0" applyNumberFormat="1" applyFont="1" applyBorder="1" applyAlignment="1">
      <alignment horizontal="center" vertical="center"/>
    </xf>
    <xf numFmtId="3" fontId="36" fillId="0" borderId="19" xfId="0" applyNumberFormat="1" applyFont="1" applyBorder="1" applyAlignment="1">
      <alignment horizontal="center" vertical="center"/>
    </xf>
    <xf numFmtId="3" fontId="4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9" fontId="27" fillId="24" borderId="0" xfId="0" applyNumberFormat="1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0" fontId="0" fillId="0" borderId="0" xfId="0" applyBorder="1" applyProtection="1"/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9" fontId="27" fillId="24" borderId="0" xfId="0" applyNumberFormat="1" applyFont="1" applyFill="1" applyAlignment="1" applyProtection="1">
      <alignment horizont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3" fontId="27" fillId="0" borderId="0" xfId="0" applyNumberFormat="1" applyFont="1" applyAlignment="1" applyProtection="1">
      <alignment horizontal="center"/>
    </xf>
    <xf numFmtId="0" fontId="37" fillId="0" borderId="12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right"/>
    </xf>
    <xf numFmtId="0" fontId="27" fillId="0" borderId="0" xfId="0" applyFont="1" applyAlignment="1" applyProtection="1">
      <alignment horizontal="left" vertical="top"/>
    </xf>
    <xf numFmtId="167" fontId="2" fillId="0" borderId="0" xfId="0" applyNumberFormat="1" applyFont="1" applyAlignment="1" applyProtection="1">
      <alignment horizontal="right" vertical="center"/>
    </xf>
    <xf numFmtId="9" fontId="27" fillId="24" borderId="0" xfId="0" applyNumberFormat="1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right" vertical="center"/>
    </xf>
    <xf numFmtId="0" fontId="8" fillId="0" borderId="0" xfId="0" applyFont="1" applyAlignment="1">
      <alignment horizontal="left" vertical="top" wrapText="1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 vertical="top" wrapText="1"/>
    </xf>
    <xf numFmtId="0" fontId="35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/>
    </xf>
    <xf numFmtId="0" fontId="26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3" fontId="4" fillId="0" borderId="0" xfId="0" applyNumberFormat="1" applyFont="1" applyFill="1" applyAlignment="1" applyProtection="1">
      <alignment horizontal="right" vertical="center"/>
    </xf>
    <xf numFmtId="9" fontId="2" fillId="24" borderId="0" xfId="0" applyNumberFormat="1" applyFont="1" applyFill="1" applyAlignment="1" applyProtection="1">
      <alignment horizontal="center" vertical="center"/>
    </xf>
  </cellXfs>
  <cellStyles count="4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Porcentaje" xfId="40" builtinId="5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>
            <v>0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>
            <v>0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>
            <v>0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>
            <v>0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>
            <v>0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>
            <v>0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>
            <v>0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>
            <v>0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N370"/>
  <sheetViews>
    <sheetView showGridLines="0" view="pageBreakPreview" topLeftCell="A30" zoomScaleNormal="100" zoomScaleSheetLayoutView="100" workbookViewId="0">
      <selection activeCell="I39" sqref="I3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60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0.42578125" style="1" customWidth="1"/>
    <col min="12" max="12" width="49.85546875" style="1" bestFit="1" customWidth="1"/>
    <col min="13" max="14" width="15.28515625" style="1" bestFit="1" customWidth="1"/>
    <col min="15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111" t="s">
        <v>41</v>
      </c>
      <c r="C2" s="111"/>
      <c r="D2" s="111"/>
      <c r="E2" s="111"/>
      <c r="F2" s="111"/>
      <c r="G2" s="111"/>
      <c r="H2" s="111"/>
      <c r="I2" s="111"/>
    </row>
    <row r="3" spans="2:13" ht="13.5" hidden="1" customHeight="1" x14ac:dyDescent="0.25">
      <c r="B3" s="112" t="e">
        <f>UPPER(#REF!)</f>
        <v>#REF!</v>
      </c>
      <c r="C3" s="112"/>
      <c r="D3" s="112"/>
      <c r="E3" s="12"/>
      <c r="F3" s="12"/>
      <c r="G3" s="12"/>
      <c r="H3" s="12"/>
      <c r="I3" s="13"/>
    </row>
    <row r="4" spans="2:13" ht="12.75" customHeight="1" x14ac:dyDescent="0.25">
      <c r="B4" s="113" t="s">
        <v>6</v>
      </c>
      <c r="C4" s="113"/>
      <c r="D4" s="113"/>
      <c r="E4" s="14">
        <v>0.79166666666666663</v>
      </c>
      <c r="F4" s="114" t="s">
        <v>13</v>
      </c>
      <c r="G4" s="115"/>
      <c r="H4" s="15">
        <v>0.11458333333333333</v>
      </c>
      <c r="I4" s="16">
        <f ca="1">NOW()</f>
        <v>42761.528137037036</v>
      </c>
    </row>
    <row r="5" spans="2:13" ht="15.75" x14ac:dyDescent="0.25">
      <c r="B5" s="116" t="s">
        <v>29</v>
      </c>
      <c r="C5" s="116"/>
      <c r="D5" s="116"/>
      <c r="E5" s="117" t="s">
        <v>9</v>
      </c>
      <c r="F5" s="117"/>
      <c r="G5" s="117" t="s">
        <v>7</v>
      </c>
      <c r="H5" s="117"/>
      <c r="I5" s="46">
        <v>240</v>
      </c>
      <c r="J5" s="79"/>
      <c r="K5" s="79" t="s">
        <v>31</v>
      </c>
      <c r="M5" s="3"/>
    </row>
    <row r="6" spans="2:13" ht="6.75" customHeight="1" x14ac:dyDescent="0.25">
      <c r="B6" s="84"/>
      <c r="C6" s="84"/>
      <c r="D6" s="84"/>
      <c r="E6" s="85"/>
      <c r="F6" s="85"/>
      <c r="G6" s="85"/>
      <c r="H6" s="85"/>
      <c r="I6" s="18"/>
      <c r="J6" s="79"/>
      <c r="K6" s="79"/>
    </row>
    <row r="7" spans="2:13" ht="14.25" customHeight="1" x14ac:dyDescent="0.25">
      <c r="B7" s="4" t="s">
        <v>20</v>
      </c>
      <c r="C7" s="4"/>
      <c r="D7" s="4"/>
      <c r="E7" s="105">
        <v>5000000</v>
      </c>
      <c r="F7" s="105"/>
      <c r="G7" s="106">
        <v>1</v>
      </c>
      <c r="H7" s="106"/>
      <c r="I7" s="19">
        <f>E7*G7</f>
        <v>5000000</v>
      </c>
      <c r="J7" s="79"/>
      <c r="K7" s="27">
        <v>3490000</v>
      </c>
    </row>
    <row r="8" spans="2:13" ht="36" customHeight="1" x14ac:dyDescent="0.25">
      <c r="B8" s="109" t="s">
        <v>35</v>
      </c>
      <c r="C8" s="109"/>
      <c r="D8" s="109"/>
      <c r="E8" s="106" t="s">
        <v>8</v>
      </c>
      <c r="F8" s="106"/>
      <c r="G8" s="106" t="s">
        <v>8</v>
      </c>
      <c r="H8" s="106"/>
      <c r="I8" s="83" t="s">
        <v>8</v>
      </c>
      <c r="J8" s="11"/>
      <c r="K8" s="11"/>
    </row>
    <row r="9" spans="2:13" x14ac:dyDescent="0.25">
      <c r="B9" s="110" t="s">
        <v>51</v>
      </c>
      <c r="C9" s="110"/>
      <c r="D9" s="110"/>
      <c r="E9" s="105"/>
      <c r="F9" s="105"/>
      <c r="G9" s="106"/>
      <c r="H9" s="106"/>
      <c r="I9" s="82"/>
      <c r="J9" s="11"/>
      <c r="K9" s="11"/>
    </row>
    <row r="10" spans="2:13" ht="14.25" customHeight="1" x14ac:dyDescent="0.25">
      <c r="B10" s="20" t="s">
        <v>5</v>
      </c>
      <c r="C10" s="4"/>
      <c r="D10" s="4"/>
      <c r="E10" s="105">
        <v>2000</v>
      </c>
      <c r="F10" s="105"/>
      <c r="G10" s="106">
        <f>+I5</f>
        <v>240</v>
      </c>
      <c r="H10" s="106"/>
      <c r="I10" s="82">
        <f>E10*G10</f>
        <v>480000</v>
      </c>
      <c r="J10" s="11"/>
      <c r="K10" s="11"/>
    </row>
    <row r="11" spans="2:13" ht="14.25" customHeight="1" x14ac:dyDescent="0.25">
      <c r="B11" s="20" t="s">
        <v>4</v>
      </c>
      <c r="C11" s="4"/>
      <c r="D11" s="4"/>
      <c r="E11" s="105">
        <v>3200</v>
      </c>
      <c r="F11" s="105"/>
      <c r="G11" s="106">
        <f>+I5</f>
        <v>240</v>
      </c>
      <c r="H11" s="106"/>
      <c r="I11" s="82">
        <f>E11*G11</f>
        <v>768000</v>
      </c>
      <c r="J11" s="11"/>
      <c r="K11" s="11"/>
    </row>
    <row r="12" spans="2:13" ht="14.25" customHeight="1" x14ac:dyDescent="0.25">
      <c r="B12" s="4" t="s">
        <v>26</v>
      </c>
      <c r="C12" s="4"/>
      <c r="D12" s="4"/>
      <c r="E12" s="105">
        <v>5800</v>
      </c>
      <c r="F12" s="105"/>
      <c r="G12" s="106">
        <f>+I5</f>
        <v>240</v>
      </c>
      <c r="H12" s="106"/>
      <c r="I12" s="82">
        <f>E12*G12</f>
        <v>1392000</v>
      </c>
      <c r="J12" s="11"/>
      <c r="K12" s="11"/>
    </row>
    <row r="13" spans="2:13" ht="14.25" customHeight="1" x14ac:dyDescent="0.25">
      <c r="B13" s="4" t="s">
        <v>15</v>
      </c>
      <c r="C13" s="4"/>
      <c r="D13" s="4"/>
      <c r="E13" s="105">
        <v>43900</v>
      </c>
      <c r="F13" s="105"/>
      <c r="G13" s="106">
        <f>I5-G14</f>
        <v>235</v>
      </c>
      <c r="H13" s="106"/>
      <c r="I13" s="82">
        <f>E13*G13</f>
        <v>10316500</v>
      </c>
      <c r="J13" s="11"/>
      <c r="K13" s="11"/>
    </row>
    <row r="14" spans="2:13" x14ac:dyDescent="0.25">
      <c r="B14" s="4" t="s">
        <v>11</v>
      </c>
      <c r="C14" s="4"/>
      <c r="D14" s="4"/>
      <c r="E14" s="105">
        <v>22000</v>
      </c>
      <c r="F14" s="105"/>
      <c r="G14" s="106">
        <v>5</v>
      </c>
      <c r="H14" s="106"/>
      <c r="I14" s="82">
        <f>E14*G14</f>
        <v>110000</v>
      </c>
      <c r="J14" s="11"/>
      <c r="K14" s="11"/>
    </row>
    <row r="15" spans="2:13" x14ac:dyDescent="0.25">
      <c r="B15" s="4" t="s">
        <v>16</v>
      </c>
      <c r="C15" s="4"/>
      <c r="D15" s="4"/>
      <c r="E15" s="105">
        <v>5800</v>
      </c>
      <c r="F15" s="105"/>
      <c r="G15" s="106">
        <f>+I5</f>
        <v>240</v>
      </c>
      <c r="H15" s="106"/>
      <c r="I15" s="19">
        <f>+G15*E15</f>
        <v>1392000</v>
      </c>
      <c r="J15" s="11"/>
      <c r="K15" s="11"/>
    </row>
    <row r="16" spans="2:13" x14ac:dyDescent="0.25">
      <c r="B16" s="48"/>
      <c r="C16" s="48"/>
      <c r="D16" s="48"/>
      <c r="E16" s="105"/>
      <c r="F16" s="105"/>
      <c r="G16" s="106"/>
      <c r="H16" s="106"/>
      <c r="I16" s="19"/>
      <c r="J16" s="11"/>
      <c r="K16" s="11"/>
    </row>
    <row r="17" spans="1:13" ht="17.100000000000001" customHeight="1" x14ac:dyDescent="0.25">
      <c r="B17" s="107" t="s">
        <v>27</v>
      </c>
      <c r="C17" s="107"/>
      <c r="D17" s="107"/>
      <c r="E17" s="105"/>
      <c r="F17" s="105"/>
      <c r="G17" s="106"/>
      <c r="H17" s="106"/>
      <c r="I17" s="19"/>
      <c r="J17" s="11"/>
      <c r="K17" s="11"/>
    </row>
    <row r="18" spans="1:13" ht="17.100000000000001" customHeight="1" x14ac:dyDescent="0.25">
      <c r="B18" s="108" t="s">
        <v>43</v>
      </c>
      <c r="C18" s="108"/>
      <c r="D18" s="108"/>
      <c r="E18" s="82"/>
      <c r="F18" s="82"/>
      <c r="G18" s="83"/>
      <c r="H18" s="83"/>
      <c r="I18" s="19"/>
      <c r="J18" s="11"/>
      <c r="K18" s="11"/>
    </row>
    <row r="19" spans="1:13" ht="17.100000000000001" customHeight="1" x14ac:dyDescent="0.25">
      <c r="B19" s="20" t="s">
        <v>28</v>
      </c>
      <c r="C19" s="20"/>
      <c r="D19" s="20"/>
      <c r="E19" s="105">
        <v>52400</v>
      </c>
      <c r="F19" s="105"/>
      <c r="G19" s="106">
        <f>ROUNDUP(((G13*1)/10),0)+1</f>
        <v>25</v>
      </c>
      <c r="H19" s="106"/>
      <c r="I19" s="19">
        <f>G19*E19</f>
        <v>1310000</v>
      </c>
      <c r="J19" s="106">
        <f>ROUNDUP(((G12*1)/8),0)</f>
        <v>30</v>
      </c>
      <c r="K19" s="106"/>
    </row>
    <row r="20" spans="1:13" ht="17.100000000000001" customHeight="1" x14ac:dyDescent="0.25">
      <c r="B20" s="10" t="s">
        <v>33</v>
      </c>
      <c r="C20" s="5"/>
      <c r="D20" s="33"/>
      <c r="E20" s="105">
        <v>49900</v>
      </c>
      <c r="F20" s="105"/>
      <c r="G20" s="106">
        <f>ROUNDUP((J20/2),0)</f>
        <v>15</v>
      </c>
      <c r="H20" s="106"/>
      <c r="I20" s="19">
        <f>G20*E20</f>
        <v>748500</v>
      </c>
      <c r="J20" s="11">
        <f>ROUNDUP(((G13*1)/8),0)</f>
        <v>30</v>
      </c>
      <c r="K20" s="11"/>
    </row>
    <row r="21" spans="1:13" ht="17.100000000000001" customHeight="1" x14ac:dyDescent="0.25">
      <c r="B21" s="10" t="s">
        <v>54</v>
      </c>
      <c r="C21" s="5"/>
      <c r="D21" s="33"/>
      <c r="E21" s="105">
        <v>59900</v>
      </c>
      <c r="F21" s="105"/>
      <c r="G21" s="106">
        <f>ROUNDDOWN((J20/2),0)</f>
        <v>15</v>
      </c>
      <c r="H21" s="106"/>
      <c r="I21" s="19">
        <f>G21*E21</f>
        <v>898500</v>
      </c>
      <c r="J21" s="11"/>
      <c r="K21" s="11"/>
    </row>
    <row r="22" spans="1:13" ht="17.100000000000001" customHeight="1" x14ac:dyDescent="0.25">
      <c r="B22" s="10" t="s">
        <v>52</v>
      </c>
      <c r="C22" s="5"/>
      <c r="D22" s="33"/>
      <c r="E22" s="105">
        <v>2900</v>
      </c>
      <c r="F22" s="105"/>
      <c r="G22" s="106">
        <f>+G13</f>
        <v>235</v>
      </c>
      <c r="H22" s="106"/>
      <c r="I22" s="19">
        <f>G22*E22</f>
        <v>681500</v>
      </c>
      <c r="J22" s="11"/>
      <c r="K22" s="11"/>
    </row>
    <row r="23" spans="1:13" ht="17.100000000000001" hidden="1" customHeight="1" x14ac:dyDescent="0.25">
      <c r="B23" s="10" t="s">
        <v>36</v>
      </c>
      <c r="C23" s="20"/>
      <c r="D23" s="20"/>
      <c r="E23" s="105">
        <v>145000</v>
      </c>
      <c r="F23" s="105"/>
      <c r="G23" s="106">
        <f>ROUNDUP(((G13*5)*50%/18),0)</f>
        <v>33</v>
      </c>
      <c r="H23" s="106"/>
      <c r="I23" s="19"/>
      <c r="J23" s="11"/>
      <c r="K23" s="11">
        <f>200*4</f>
        <v>800</v>
      </c>
      <c r="L23" s="45">
        <v>1</v>
      </c>
    </row>
    <row r="24" spans="1:13" ht="17.100000000000001" hidden="1" customHeight="1" x14ac:dyDescent="0.25">
      <c r="B24" s="10" t="s">
        <v>37</v>
      </c>
      <c r="C24" s="20"/>
      <c r="D24" s="20"/>
      <c r="E24" s="105">
        <v>145000</v>
      </c>
      <c r="F24" s="105"/>
      <c r="G24" s="106">
        <f>ROUNDUP(((G13*5)*10%/18),0)</f>
        <v>7</v>
      </c>
      <c r="H24" s="106"/>
      <c r="I24" s="19"/>
      <c r="J24" s="11"/>
      <c r="K24" s="11">
        <f>+L24*K23</f>
        <v>320</v>
      </c>
      <c r="L24" s="45">
        <v>0.4</v>
      </c>
      <c r="M24" s="1">
        <f>+K24/15</f>
        <v>21.333333333333332</v>
      </c>
    </row>
    <row r="25" spans="1:13" ht="17.100000000000001" customHeight="1" x14ac:dyDescent="0.25">
      <c r="B25" s="10" t="s">
        <v>44</v>
      </c>
      <c r="C25" s="20"/>
      <c r="D25" s="20"/>
      <c r="E25" s="105">
        <v>30000</v>
      </c>
      <c r="F25" s="105"/>
      <c r="G25" s="106">
        <f>+G24+G23</f>
        <v>40</v>
      </c>
      <c r="H25" s="106"/>
      <c r="I25" s="19">
        <f>E25*G25</f>
        <v>1200000</v>
      </c>
      <c r="J25" s="11"/>
      <c r="K25" s="11"/>
      <c r="L25" s="45"/>
    </row>
    <row r="26" spans="1:13" ht="17.100000000000001" customHeight="1" x14ac:dyDescent="0.25">
      <c r="B26" s="10" t="s">
        <v>45</v>
      </c>
      <c r="C26" s="20"/>
      <c r="D26" s="20"/>
      <c r="E26" s="105">
        <v>30000</v>
      </c>
      <c r="F26" s="105"/>
      <c r="G26" s="106">
        <f>ROUNDUP(((G13*5)*40%/15),0)</f>
        <v>32</v>
      </c>
      <c r="H26" s="106"/>
      <c r="I26" s="19">
        <f>E26*G26</f>
        <v>960000</v>
      </c>
      <c r="J26" s="11"/>
      <c r="K26" s="11">
        <f>+L26*K23</f>
        <v>400</v>
      </c>
      <c r="L26" s="45">
        <v>0.5</v>
      </c>
      <c r="M26" s="1">
        <f>+K26/18</f>
        <v>22.222222222222221</v>
      </c>
    </row>
    <row r="27" spans="1:13" ht="15.75" thickBot="1" x14ac:dyDescent="0.3">
      <c r="B27" s="100" t="s">
        <v>17</v>
      </c>
      <c r="C27" s="100"/>
      <c r="D27" s="100"/>
      <c r="E27" s="100"/>
      <c r="F27" s="100"/>
      <c r="G27" s="100"/>
      <c r="H27" s="21"/>
      <c r="I27" s="50">
        <f>SUM(I7:I26)</f>
        <v>25257000</v>
      </c>
      <c r="J27" s="11"/>
      <c r="K27" s="11"/>
    </row>
    <row r="28" spans="1:13" ht="7.5" customHeight="1" thickTop="1" x14ac:dyDescent="0.25">
      <c r="B28" s="22"/>
      <c r="C28" s="22"/>
      <c r="D28" s="22"/>
      <c r="E28" s="19"/>
      <c r="F28" s="19"/>
      <c r="G28" s="21"/>
      <c r="H28" s="21"/>
      <c r="I28" s="23"/>
      <c r="J28" s="11"/>
      <c r="K28" s="11"/>
    </row>
    <row r="29" spans="1:13" x14ac:dyDescent="0.25">
      <c r="A29" s="7"/>
      <c r="B29" s="101"/>
      <c r="C29" s="101"/>
      <c r="D29" s="101"/>
      <c r="E29" s="102"/>
      <c r="F29" s="102"/>
      <c r="G29" s="103"/>
      <c r="H29" s="103"/>
      <c r="I29" s="27"/>
      <c r="K29" s="1">
        <f>7.5*36</f>
        <v>270</v>
      </c>
    </row>
    <row r="30" spans="1:13" ht="15.75" x14ac:dyDescent="0.25">
      <c r="A30" s="7"/>
      <c r="B30" s="104" t="s">
        <v>42</v>
      </c>
      <c r="C30" s="104"/>
      <c r="D30" s="104"/>
      <c r="E30" s="104"/>
      <c r="F30" s="88"/>
      <c r="G30" s="89"/>
      <c r="H30" s="89"/>
      <c r="I30" s="27"/>
    </row>
    <row r="31" spans="1:13" x14ac:dyDescent="0.25">
      <c r="A31" s="7"/>
      <c r="B31" s="30" t="s">
        <v>23</v>
      </c>
      <c r="C31" s="30"/>
      <c r="D31" s="30"/>
      <c r="E31" s="99"/>
      <c r="F31" s="99"/>
      <c r="G31" s="99">
        <v>0.1</v>
      </c>
      <c r="H31" s="99"/>
      <c r="I31" s="31">
        <f>+I7*G31</f>
        <v>500000</v>
      </c>
      <c r="J31" s="39" t="e">
        <f>+#REF!-G31</f>
        <v>#REF!</v>
      </c>
    </row>
    <row r="32" spans="1:13" x14ac:dyDescent="0.25">
      <c r="A32" s="7"/>
      <c r="B32" s="10" t="s">
        <v>45</v>
      </c>
      <c r="C32" s="30"/>
      <c r="D32" s="30"/>
      <c r="E32" s="87"/>
      <c r="F32" s="87"/>
      <c r="G32" s="99">
        <v>1</v>
      </c>
      <c r="H32" s="99"/>
      <c r="I32" s="27">
        <f>+G32*I26</f>
        <v>960000</v>
      </c>
      <c r="J32" s="39"/>
    </row>
    <row r="33" spans="1:14" x14ac:dyDescent="0.25">
      <c r="A33" s="7"/>
      <c r="B33" s="32" t="s">
        <v>24</v>
      </c>
      <c r="C33" s="32"/>
      <c r="D33" s="32"/>
      <c r="E33" s="99"/>
      <c r="F33" s="99"/>
      <c r="G33" s="99">
        <v>1</v>
      </c>
      <c r="H33" s="99"/>
      <c r="I33" s="27">
        <f>+I15</f>
        <v>1392000</v>
      </c>
      <c r="J33" s="39" t="e">
        <f>+#REF!-G33</f>
        <v>#REF!</v>
      </c>
    </row>
    <row r="34" spans="1:14" ht="15.75" thickBot="1" x14ac:dyDescent="0.3">
      <c r="A34" s="7"/>
      <c r="B34" s="95" t="s">
        <v>21</v>
      </c>
      <c r="C34" s="95"/>
      <c r="D34" s="95"/>
      <c r="E34" s="95"/>
      <c r="F34" s="95"/>
      <c r="G34" s="95"/>
      <c r="H34" s="28"/>
      <c r="I34" s="29">
        <f>+SUM(I31:I33)</f>
        <v>2852000</v>
      </c>
    </row>
    <row r="35" spans="1:14" ht="16.5" thickTop="1" thickBot="1" x14ac:dyDescent="0.3">
      <c r="A35" s="7"/>
      <c r="B35" s="95" t="s">
        <v>22</v>
      </c>
      <c r="C35" s="95"/>
      <c r="D35" s="95"/>
      <c r="E35" s="95"/>
      <c r="F35" s="95"/>
      <c r="G35" s="95"/>
      <c r="H35" s="28"/>
      <c r="I35" s="29">
        <f>+I27-I34</f>
        <v>22405000</v>
      </c>
      <c r="J35" s="40" t="e">
        <f>+I35-30608900-#REF!-#REF!-#REF!</f>
        <v>#REF!</v>
      </c>
      <c r="K35" s="40" t="e">
        <f>+#REF!+#REF!++#REF!</f>
        <v>#REF!</v>
      </c>
    </row>
    <row r="36" spans="1:14" ht="16.5" thickTop="1" thickBot="1" x14ac:dyDescent="0.3">
      <c r="A36" s="7"/>
      <c r="B36" s="95" t="s">
        <v>83</v>
      </c>
      <c r="C36" s="95"/>
      <c r="D36" s="95"/>
      <c r="E36" s="95"/>
      <c r="F36" s="95"/>
      <c r="G36" s="95"/>
      <c r="H36" s="28"/>
      <c r="I36" s="29">
        <f>+I35*0.19</f>
        <v>4256950</v>
      </c>
      <c r="J36" s="1">
        <f>+I35*3/100</f>
        <v>672150</v>
      </c>
      <c r="K36" s="40" t="e">
        <f>+I35-K35</f>
        <v>#REF!</v>
      </c>
    </row>
    <row r="37" spans="1:14" ht="16.5" thickTop="1" thickBot="1" x14ac:dyDescent="0.3">
      <c r="A37" s="7"/>
      <c r="B37" s="95" t="s">
        <v>85</v>
      </c>
      <c r="C37" s="95"/>
      <c r="D37" s="95"/>
      <c r="E37" s="95"/>
      <c r="F37" s="95"/>
      <c r="G37" s="95"/>
      <c r="H37" s="28"/>
      <c r="I37" s="29">
        <f>+I35*0.04</f>
        <v>896200</v>
      </c>
      <c r="K37" s="40"/>
    </row>
    <row r="38" spans="1:14" ht="16.5" thickTop="1" thickBot="1" x14ac:dyDescent="0.3">
      <c r="A38" s="7"/>
      <c r="B38" s="95" t="s">
        <v>47</v>
      </c>
      <c r="C38" s="95"/>
      <c r="D38" s="95"/>
      <c r="E38" s="95"/>
      <c r="F38" s="95"/>
      <c r="G38" s="95"/>
      <c r="H38" s="28"/>
      <c r="I38" s="29">
        <f>+I35+I36-I37</f>
        <v>25765750</v>
      </c>
      <c r="J38" s="1">
        <f>+I35*4/100</f>
        <v>896200</v>
      </c>
    </row>
    <row r="39" spans="1:14" ht="15.75" thickTop="1" x14ac:dyDescent="0.25">
      <c r="A39" s="7"/>
      <c r="B39" s="97" t="str">
        <f>IF($A39&gt;0,VLOOKUP($A39,[2]ADICIONALES!$A$1:$C$200,2,FALSE),"")</f>
        <v/>
      </c>
      <c r="C39" s="97"/>
      <c r="D39" s="97"/>
      <c r="E39" s="98" t="str">
        <f>IF($A39&gt;0,VLOOKUP($A39,[2]ADICIONALES!$A$1:$C$200,3,FALSE),"")</f>
        <v/>
      </c>
      <c r="F39" s="98"/>
      <c r="G39" s="11"/>
      <c r="H39" s="86"/>
      <c r="I39" s="8" t="str">
        <f>IF($H39&gt;0,E39*H39,"")</f>
        <v/>
      </c>
    </row>
    <row r="40" spans="1:14" s="9" customFormat="1" ht="15.75" thickBot="1" x14ac:dyDescent="0.3">
      <c r="A40" s="7"/>
      <c r="B40" s="95" t="s">
        <v>48</v>
      </c>
      <c r="C40" s="95"/>
      <c r="D40" s="95"/>
      <c r="E40" s="95"/>
      <c r="F40" s="95"/>
      <c r="G40" s="95"/>
      <c r="H40" s="28"/>
      <c r="I40" s="29">
        <v>7000000</v>
      </c>
    </row>
    <row r="41" spans="1:14" s="81" customFormat="1" ht="16.5" thickTop="1" thickBot="1" x14ac:dyDescent="0.3">
      <c r="A41" s="7"/>
      <c r="B41" s="95" t="s">
        <v>89</v>
      </c>
      <c r="C41" s="95"/>
      <c r="D41" s="95"/>
      <c r="E41" s="95"/>
      <c r="F41" s="95"/>
      <c r="G41" s="95"/>
      <c r="H41" s="28"/>
      <c r="I41" s="29">
        <v>25803750</v>
      </c>
    </row>
    <row r="42" spans="1:14" ht="16.5" thickTop="1" thickBot="1" x14ac:dyDescent="0.3">
      <c r="B42" s="95" t="s">
        <v>50</v>
      </c>
      <c r="C42" s="95"/>
      <c r="D42" s="95"/>
      <c r="E42" s="95"/>
      <c r="F42" s="95"/>
      <c r="G42" s="95"/>
      <c r="H42" s="28"/>
      <c r="I42" s="29">
        <f>+I38-I40-I41</f>
        <v>-7038000</v>
      </c>
    </row>
    <row r="43" spans="1:14" s="3" customFormat="1" ht="15.75" thickTop="1" x14ac:dyDescent="0.25">
      <c r="A43" s="1"/>
      <c r="B43" s="1"/>
      <c r="C43" s="1"/>
      <c r="D43" s="1"/>
      <c r="E43" s="91"/>
      <c r="F43" s="91"/>
      <c r="G43" s="11"/>
      <c r="H43" s="86"/>
      <c r="J43" s="1"/>
      <c r="K43" s="1"/>
    </row>
    <row r="44" spans="1:14" s="3" customFormat="1" ht="15.75" thickBot="1" x14ac:dyDescent="0.3">
      <c r="A44" s="1"/>
      <c r="B44" s="96" t="s">
        <v>49</v>
      </c>
      <c r="C44" s="96"/>
      <c r="D44" s="96"/>
      <c r="E44" s="96"/>
      <c r="F44" s="96"/>
      <c r="G44" s="11"/>
      <c r="H44" s="86"/>
      <c r="I44" s="29">
        <f>+SUM(I10:I26)*10%</f>
        <v>2025700</v>
      </c>
      <c r="J44" s="1"/>
      <c r="K44" s="1"/>
    </row>
    <row r="45" spans="1:14" s="3" customFormat="1" ht="16.5" thickTop="1" x14ac:dyDescent="0.25">
      <c r="A45" s="1"/>
      <c r="B45" s="1"/>
      <c r="C45" s="1"/>
      <c r="D45" s="1"/>
      <c r="E45" s="91"/>
      <c r="F45" s="91"/>
      <c r="G45" s="11"/>
      <c r="H45" s="86"/>
      <c r="J45" s="1"/>
      <c r="K45" s="1"/>
      <c r="L45" s="92" t="s">
        <v>71</v>
      </c>
      <c r="M45" s="93"/>
      <c r="N45" s="94"/>
    </row>
    <row r="46" spans="1:14" s="3" customFormat="1" ht="15.75" x14ac:dyDescent="0.25">
      <c r="A46" s="1"/>
      <c r="B46" s="1"/>
      <c r="C46" s="1"/>
      <c r="D46" s="1"/>
      <c r="E46" s="91"/>
      <c r="F46" s="91"/>
      <c r="G46" s="11"/>
      <c r="H46" s="86"/>
      <c r="I46" s="3">
        <f>+I35+'PROVEEDORES DIRECTOS'!I25</f>
        <v>41010000</v>
      </c>
      <c r="J46" s="1"/>
      <c r="K46" s="1"/>
      <c r="L46" s="59" t="s">
        <v>69</v>
      </c>
      <c r="M46" s="57" t="s">
        <v>70</v>
      </c>
      <c r="N46" s="60" t="s">
        <v>70</v>
      </c>
    </row>
    <row r="47" spans="1:14" s="3" customFormat="1" ht="15.75" x14ac:dyDescent="0.25">
      <c r="A47" s="1"/>
      <c r="B47" s="1"/>
      <c r="C47" s="1"/>
      <c r="D47" s="1"/>
      <c r="E47" s="91"/>
      <c r="F47" s="91"/>
      <c r="G47" s="11"/>
      <c r="H47" s="86"/>
      <c r="I47" s="3">
        <f>+I46*0.16</f>
        <v>6561600</v>
      </c>
      <c r="J47" s="1"/>
      <c r="K47" s="1"/>
      <c r="L47" s="61" t="s">
        <v>55</v>
      </c>
      <c r="M47" s="58">
        <v>200</v>
      </c>
      <c r="N47" s="62">
        <v>300</v>
      </c>
    </row>
    <row r="48" spans="1:14" s="3" customFormat="1" ht="15.75" x14ac:dyDescent="0.25">
      <c r="A48" s="1"/>
      <c r="B48" s="1"/>
      <c r="C48" s="1"/>
      <c r="D48" s="1"/>
      <c r="E48" s="91"/>
      <c r="F48" s="91"/>
      <c r="G48" s="11"/>
      <c r="H48" s="86"/>
      <c r="I48" s="3">
        <f>+I46+I47</f>
        <v>47571600</v>
      </c>
      <c r="J48" s="1"/>
      <c r="K48" s="1"/>
      <c r="L48" s="61" t="s">
        <v>56</v>
      </c>
      <c r="M48" s="58">
        <v>100</v>
      </c>
      <c r="N48" s="62">
        <v>120</v>
      </c>
    </row>
    <row r="49" spans="1:14" s="3" customFormat="1" ht="15.75" x14ac:dyDescent="0.25">
      <c r="A49" s="1"/>
      <c r="B49" s="1"/>
      <c r="C49" s="1"/>
      <c r="D49" s="1"/>
      <c r="E49" s="91"/>
      <c r="F49" s="91"/>
      <c r="G49" s="11"/>
      <c r="H49" s="86"/>
      <c r="J49" s="1"/>
      <c r="K49" s="1"/>
      <c r="L49" s="61" t="s">
        <v>57</v>
      </c>
      <c r="M49" s="58">
        <v>100</v>
      </c>
      <c r="N49" s="62">
        <v>120</v>
      </c>
    </row>
    <row r="50" spans="1:14" s="3" customFormat="1" ht="15.75" x14ac:dyDescent="0.25">
      <c r="A50" s="1"/>
      <c r="B50" s="1"/>
      <c r="C50" s="1"/>
      <c r="D50" s="1"/>
      <c r="E50" s="91"/>
      <c r="F50" s="91"/>
      <c r="G50" s="11"/>
      <c r="H50" s="86"/>
      <c r="J50" s="1"/>
      <c r="K50" s="1"/>
      <c r="L50" s="61" t="s">
        <v>58</v>
      </c>
      <c r="M50" s="58">
        <v>100</v>
      </c>
      <c r="N50" s="62">
        <v>120</v>
      </c>
    </row>
    <row r="51" spans="1:14" s="3" customFormat="1" ht="15.75" x14ac:dyDescent="0.25">
      <c r="A51" s="1"/>
      <c r="B51" s="1"/>
      <c r="C51" s="1"/>
      <c r="D51" s="1"/>
      <c r="E51" s="91"/>
      <c r="F51" s="91"/>
      <c r="G51" s="11"/>
      <c r="H51" s="86"/>
      <c r="I51" s="3" t="e">
        <f>+I7+I10+I11+I12+I13+I15+I14+I19+I20+I21+I22+I25+I26+#REF!+#REF!+#REF!-I31-I32-I33-#REF!</f>
        <v>#REF!</v>
      </c>
      <c r="J51" s="1"/>
      <c r="K51" s="1"/>
      <c r="L51" s="61" t="s">
        <v>59</v>
      </c>
      <c r="M51" s="58">
        <v>40</v>
      </c>
      <c r="N51" s="62">
        <v>60</v>
      </c>
    </row>
    <row r="52" spans="1:14" s="3" customFormat="1" ht="15.75" x14ac:dyDescent="0.25">
      <c r="A52" s="1"/>
      <c r="B52" s="1"/>
      <c r="C52" s="1"/>
      <c r="D52" s="1"/>
      <c r="E52" s="91"/>
      <c r="F52" s="91"/>
      <c r="G52" s="11"/>
      <c r="H52" s="86"/>
      <c r="I52" s="3">
        <f>+I35+'PROVEEDORES DIRECTOS'!I25</f>
        <v>41010000</v>
      </c>
      <c r="J52" s="1"/>
      <c r="K52" s="1"/>
      <c r="L52" s="61" t="s">
        <v>60</v>
      </c>
      <c r="M52" s="58">
        <v>40</v>
      </c>
      <c r="N52" s="62">
        <v>60</v>
      </c>
    </row>
    <row r="53" spans="1:14" s="3" customFormat="1" ht="15.75" x14ac:dyDescent="0.25">
      <c r="A53" s="1"/>
      <c r="B53" s="1"/>
      <c r="C53" s="1"/>
      <c r="D53" s="1"/>
      <c r="E53" s="91"/>
      <c r="F53" s="91"/>
      <c r="G53" s="11"/>
      <c r="H53" s="86"/>
      <c r="J53" s="1"/>
      <c r="K53" s="1"/>
      <c r="L53" s="61" t="s">
        <v>61</v>
      </c>
      <c r="M53" s="58">
        <v>30</v>
      </c>
      <c r="N53" s="62">
        <v>36</v>
      </c>
    </row>
    <row r="54" spans="1:14" s="3" customFormat="1" ht="15.75" x14ac:dyDescent="0.25">
      <c r="A54" s="1"/>
      <c r="B54" s="1"/>
      <c r="C54" s="1"/>
      <c r="D54" s="1"/>
      <c r="E54" s="91"/>
      <c r="F54" s="91"/>
      <c r="G54" s="11"/>
      <c r="H54" s="86"/>
      <c r="J54" s="1"/>
      <c r="K54" s="1"/>
      <c r="L54" s="61" t="s">
        <v>62</v>
      </c>
      <c r="M54" s="58">
        <v>18</v>
      </c>
      <c r="N54" s="62">
        <v>24</v>
      </c>
    </row>
    <row r="55" spans="1:14" s="3" customFormat="1" ht="15.75" x14ac:dyDescent="0.25">
      <c r="A55" s="1"/>
      <c r="B55" s="1"/>
      <c r="C55" s="1"/>
      <c r="D55" s="1"/>
      <c r="E55" s="91"/>
      <c r="F55" s="91"/>
      <c r="G55" s="11"/>
      <c r="H55" s="86"/>
      <c r="J55" s="1"/>
      <c r="K55" s="1"/>
      <c r="L55" s="61" t="s">
        <v>63</v>
      </c>
      <c r="M55" s="58">
        <v>12</v>
      </c>
      <c r="N55" s="62">
        <v>18</v>
      </c>
    </row>
    <row r="56" spans="1:14" s="3" customFormat="1" ht="15.75" x14ac:dyDescent="0.25">
      <c r="A56" s="1"/>
      <c r="B56" s="1"/>
      <c r="C56" s="1"/>
      <c r="D56" s="1"/>
      <c r="E56" s="91"/>
      <c r="F56" s="91"/>
      <c r="G56" s="11"/>
      <c r="H56" s="86"/>
      <c r="J56" s="1"/>
      <c r="K56" s="1"/>
      <c r="L56" s="61" t="s">
        <v>64</v>
      </c>
      <c r="M56" s="58" t="s">
        <v>8</v>
      </c>
      <c r="N56" s="62">
        <v>6</v>
      </c>
    </row>
    <row r="57" spans="1:14" s="3" customFormat="1" ht="15.75" x14ac:dyDescent="0.25">
      <c r="A57" s="1"/>
      <c r="B57" s="1"/>
      <c r="C57" s="1"/>
      <c r="D57" s="1"/>
      <c r="E57" s="91"/>
      <c r="F57" s="91"/>
      <c r="G57" s="11"/>
      <c r="H57" s="86"/>
      <c r="J57" s="1"/>
      <c r="K57" s="1"/>
      <c r="L57" s="61"/>
      <c r="M57" s="58"/>
      <c r="N57" s="62"/>
    </row>
    <row r="58" spans="1:14" s="3" customFormat="1" ht="15.75" x14ac:dyDescent="0.25">
      <c r="A58" s="1"/>
      <c r="B58" s="1"/>
      <c r="C58" s="1"/>
      <c r="D58" s="1"/>
      <c r="E58" s="91"/>
      <c r="F58" s="91"/>
      <c r="G58" s="11"/>
      <c r="H58" s="86"/>
      <c r="J58" s="1"/>
      <c r="K58" s="1"/>
      <c r="L58" s="63" t="s">
        <v>68</v>
      </c>
      <c r="M58" s="57" t="s">
        <v>65</v>
      </c>
      <c r="N58" s="60" t="s">
        <v>66</v>
      </c>
    </row>
    <row r="59" spans="1:14" s="3" customFormat="1" ht="15.75" x14ac:dyDescent="0.25">
      <c r="A59" s="1"/>
      <c r="B59" s="1"/>
      <c r="C59" s="1"/>
      <c r="D59" s="1"/>
      <c r="E59" s="91"/>
      <c r="F59" s="91"/>
      <c r="G59" s="11"/>
      <c r="H59" s="86"/>
      <c r="I59" s="3">
        <v>16</v>
      </c>
      <c r="J59" s="1"/>
      <c r="K59" s="1"/>
      <c r="L59" s="61"/>
      <c r="M59" s="58"/>
      <c r="N59" s="62"/>
    </row>
    <row r="60" spans="1:14" s="3" customFormat="1" ht="16.5" thickBot="1" x14ac:dyDescent="0.3">
      <c r="A60" s="1"/>
      <c r="B60" s="1"/>
      <c r="C60" s="1"/>
      <c r="D60" s="1"/>
      <c r="E60" s="91"/>
      <c r="F60" s="91"/>
      <c r="G60" s="11"/>
      <c r="H60" s="86"/>
      <c r="J60" s="1"/>
      <c r="K60" s="1"/>
      <c r="L60" s="64" t="s">
        <v>67</v>
      </c>
      <c r="M60" s="65">
        <v>1600000</v>
      </c>
      <c r="N60" s="66">
        <v>2000000</v>
      </c>
    </row>
    <row r="61" spans="1:14" s="3" customFormat="1" x14ac:dyDescent="0.25">
      <c r="A61" s="1"/>
      <c r="B61" s="1"/>
      <c r="C61" s="1"/>
      <c r="D61" s="1"/>
      <c r="E61" s="91"/>
      <c r="F61" s="91"/>
      <c r="G61" s="11"/>
      <c r="H61" s="86"/>
      <c r="J61" s="1"/>
      <c r="K61" s="1"/>
      <c r="L61" s="56"/>
      <c r="M61" s="56"/>
      <c r="N61" s="56"/>
    </row>
    <row r="62" spans="1:14" s="3" customFormat="1" x14ac:dyDescent="0.25">
      <c r="A62" s="1"/>
      <c r="B62" s="1"/>
      <c r="C62" s="1"/>
      <c r="D62" s="1"/>
      <c r="E62" s="91"/>
      <c r="F62" s="91"/>
      <c r="G62" s="11"/>
      <c r="H62" s="86"/>
      <c r="J62" s="1"/>
      <c r="K62" s="1"/>
      <c r="L62" s="56"/>
      <c r="M62" s="56"/>
      <c r="N62" s="56"/>
    </row>
    <row r="63" spans="1:14" s="3" customFormat="1" x14ac:dyDescent="0.25">
      <c r="A63" s="1"/>
      <c r="B63" s="1"/>
      <c r="C63" s="1"/>
      <c r="D63" s="1"/>
      <c r="E63" s="91"/>
      <c r="F63" s="91"/>
      <c r="G63" s="11"/>
      <c r="H63" s="86"/>
      <c r="J63" s="1"/>
      <c r="K63" s="1"/>
      <c r="L63" s="56"/>
      <c r="M63" s="56"/>
      <c r="N63" s="56"/>
    </row>
    <row r="64" spans="1:14" s="3" customFormat="1" x14ac:dyDescent="0.25">
      <c r="A64" s="1"/>
      <c r="B64" s="1"/>
      <c r="C64" s="1"/>
      <c r="D64" s="1"/>
      <c r="E64" s="91"/>
      <c r="F64" s="91"/>
      <c r="G64" s="11"/>
      <c r="H64" s="86"/>
      <c r="J64" s="1"/>
      <c r="K64" s="1"/>
      <c r="L64" s="56"/>
      <c r="M64" s="56"/>
      <c r="N64" s="56"/>
    </row>
    <row r="65" spans="1:11" s="3" customFormat="1" x14ac:dyDescent="0.25">
      <c r="A65" s="1"/>
      <c r="B65" s="1"/>
      <c r="C65" s="1"/>
      <c r="D65" s="1"/>
      <c r="E65" s="91"/>
      <c r="F65" s="91"/>
      <c r="G65" s="11"/>
      <c r="H65" s="86"/>
      <c r="J65" s="1"/>
      <c r="K65" s="1"/>
    </row>
    <row r="66" spans="1:11" s="3" customFormat="1" x14ac:dyDescent="0.25">
      <c r="A66" s="1"/>
      <c r="B66" s="1"/>
      <c r="C66" s="1"/>
      <c r="D66" s="1"/>
      <c r="E66" s="91"/>
      <c r="F66" s="91"/>
      <c r="G66" s="11"/>
      <c r="H66" s="86"/>
      <c r="J66" s="1"/>
      <c r="K66" s="1"/>
    </row>
    <row r="67" spans="1:11" s="3" customFormat="1" x14ac:dyDescent="0.25">
      <c r="A67" s="1"/>
      <c r="B67" s="1"/>
      <c r="C67" s="1"/>
      <c r="D67" s="1"/>
      <c r="E67" s="91"/>
      <c r="F67" s="91"/>
      <c r="G67" s="11"/>
      <c r="H67" s="86"/>
      <c r="J67" s="1"/>
      <c r="K67" s="1"/>
    </row>
    <row r="68" spans="1:11" s="3" customFormat="1" x14ac:dyDescent="0.25">
      <c r="A68" s="1"/>
      <c r="B68" s="1"/>
      <c r="C68" s="1"/>
      <c r="D68" s="1"/>
      <c r="E68" s="91"/>
      <c r="F68" s="91"/>
      <c r="G68" s="11"/>
      <c r="H68" s="86"/>
      <c r="J68" s="1"/>
      <c r="K68" s="1"/>
    </row>
    <row r="69" spans="1:11" s="3" customFormat="1" x14ac:dyDescent="0.25">
      <c r="A69" s="1"/>
      <c r="B69" s="1"/>
      <c r="C69" s="1"/>
      <c r="D69" s="1"/>
      <c r="E69" s="91"/>
      <c r="F69" s="91"/>
      <c r="G69" s="11"/>
      <c r="H69" s="86"/>
      <c r="J69" s="1"/>
      <c r="K69" s="1"/>
    </row>
    <row r="70" spans="1:11" s="3" customFormat="1" x14ac:dyDescent="0.25">
      <c r="A70" s="1"/>
      <c r="B70" s="1"/>
      <c r="C70" s="1"/>
      <c r="D70" s="1"/>
      <c r="E70" s="91"/>
      <c r="F70" s="91"/>
      <c r="G70" s="11"/>
      <c r="H70" s="86"/>
      <c r="J70" s="1"/>
      <c r="K70" s="1"/>
    </row>
    <row r="71" spans="1:11" s="3" customFormat="1" x14ac:dyDescent="0.25">
      <c r="A71" s="1"/>
      <c r="B71" s="1"/>
      <c r="C71" s="1"/>
      <c r="D71" s="1"/>
      <c r="E71" s="91"/>
      <c r="F71" s="91"/>
      <c r="G71" s="11"/>
      <c r="H71" s="86"/>
      <c r="J71" s="1"/>
      <c r="K71" s="1"/>
    </row>
    <row r="72" spans="1:11" s="3" customFormat="1" x14ac:dyDescent="0.25">
      <c r="A72" s="1"/>
      <c r="B72" s="1"/>
      <c r="C72" s="1"/>
      <c r="D72" s="1"/>
      <c r="E72" s="91"/>
      <c r="F72" s="91"/>
      <c r="G72" s="11"/>
      <c r="H72" s="86"/>
      <c r="J72" s="1"/>
      <c r="K72" s="1"/>
    </row>
    <row r="73" spans="1:11" s="3" customFormat="1" x14ac:dyDescent="0.25">
      <c r="A73" s="1"/>
      <c r="B73" s="1"/>
      <c r="C73" s="1"/>
      <c r="D73" s="1"/>
      <c r="E73" s="91"/>
      <c r="F73" s="91"/>
      <c r="G73" s="11"/>
      <c r="H73" s="86"/>
      <c r="J73" s="1"/>
      <c r="K73" s="1"/>
    </row>
    <row r="74" spans="1:11" s="3" customFormat="1" x14ac:dyDescent="0.25">
      <c r="A74" s="1"/>
      <c r="B74" s="1"/>
      <c r="C74" s="1"/>
      <c r="D74" s="1"/>
      <c r="E74" s="91"/>
      <c r="F74" s="91"/>
      <c r="G74" s="11"/>
      <c r="H74" s="86"/>
      <c r="J74" s="1"/>
      <c r="K74" s="1"/>
    </row>
    <row r="75" spans="1:11" s="3" customFormat="1" x14ac:dyDescent="0.25">
      <c r="A75" s="1"/>
      <c r="B75" s="1"/>
      <c r="C75" s="1"/>
      <c r="D75" s="1"/>
      <c r="E75" s="91"/>
      <c r="F75" s="91"/>
      <c r="G75" s="11"/>
      <c r="H75" s="86"/>
      <c r="J75" s="1"/>
      <c r="K75" s="1"/>
    </row>
    <row r="76" spans="1:11" s="3" customFormat="1" x14ac:dyDescent="0.25">
      <c r="A76" s="1"/>
      <c r="B76" s="1"/>
      <c r="C76" s="1"/>
      <c r="D76" s="1"/>
      <c r="E76" s="91"/>
      <c r="F76" s="91"/>
      <c r="G76" s="11"/>
      <c r="H76" s="86"/>
      <c r="J76" s="1"/>
      <c r="K76" s="1"/>
    </row>
    <row r="77" spans="1:11" s="3" customFormat="1" x14ac:dyDescent="0.25">
      <c r="A77" s="1"/>
      <c r="B77" s="1"/>
      <c r="C77" s="1"/>
      <c r="D77" s="1"/>
      <c r="E77" s="91"/>
      <c r="F77" s="91"/>
      <c r="G77" s="11"/>
      <c r="H77" s="86"/>
      <c r="J77" s="1"/>
      <c r="K77" s="1"/>
    </row>
    <row r="78" spans="1:11" s="3" customFormat="1" x14ac:dyDescent="0.25">
      <c r="A78" s="1"/>
      <c r="B78" s="1"/>
      <c r="C78" s="1"/>
      <c r="D78" s="1"/>
      <c r="E78" s="91"/>
      <c r="F78" s="91"/>
      <c r="G78" s="11"/>
      <c r="H78" s="86"/>
      <c r="J78" s="1"/>
      <c r="K78" s="1"/>
    </row>
    <row r="79" spans="1:11" s="3" customFormat="1" x14ac:dyDescent="0.25">
      <c r="A79" s="1"/>
      <c r="B79" s="1"/>
      <c r="C79" s="1"/>
      <c r="D79" s="1"/>
      <c r="E79" s="91"/>
      <c r="F79" s="91"/>
      <c r="G79" s="11"/>
      <c r="H79" s="86"/>
      <c r="J79" s="1"/>
      <c r="K79" s="1"/>
    </row>
    <row r="80" spans="1:11" s="3" customFormat="1" x14ac:dyDescent="0.25">
      <c r="A80" s="1"/>
      <c r="B80" s="1"/>
      <c r="C80" s="1"/>
      <c r="D80" s="1"/>
      <c r="E80" s="91"/>
      <c r="F80" s="91"/>
      <c r="G80" s="11"/>
      <c r="H80" s="86"/>
      <c r="J80" s="1"/>
      <c r="K80" s="1"/>
    </row>
    <row r="81" spans="1:11" s="3" customFormat="1" x14ac:dyDescent="0.25">
      <c r="A81" s="1"/>
      <c r="B81" s="1"/>
      <c r="C81" s="1"/>
      <c r="D81" s="1"/>
      <c r="E81" s="91"/>
      <c r="F81" s="91"/>
      <c r="G81" s="11"/>
      <c r="H81" s="86"/>
      <c r="J81" s="1"/>
      <c r="K81" s="1"/>
    </row>
    <row r="82" spans="1:11" s="3" customFormat="1" x14ac:dyDescent="0.25">
      <c r="A82" s="1"/>
      <c r="B82" s="1"/>
      <c r="C82" s="1"/>
      <c r="D82" s="1"/>
      <c r="E82" s="91"/>
      <c r="F82" s="91"/>
      <c r="G82" s="11"/>
      <c r="H82" s="86"/>
      <c r="J82" s="1"/>
      <c r="K82" s="1"/>
    </row>
    <row r="83" spans="1:11" s="3" customFormat="1" x14ac:dyDescent="0.25">
      <c r="A83" s="1"/>
      <c r="B83" s="1"/>
      <c r="C83" s="1"/>
      <c r="D83" s="1"/>
      <c r="E83" s="91"/>
      <c r="F83" s="91"/>
      <c r="G83" s="11"/>
      <c r="H83" s="86"/>
      <c r="J83" s="1"/>
      <c r="K83" s="1"/>
    </row>
    <row r="84" spans="1:11" s="3" customFormat="1" x14ac:dyDescent="0.25">
      <c r="A84" s="1"/>
      <c r="B84" s="1"/>
      <c r="C84" s="1"/>
      <c r="D84" s="1"/>
      <c r="E84" s="91"/>
      <c r="F84" s="91"/>
      <c r="G84" s="11"/>
      <c r="H84" s="86"/>
      <c r="J84" s="1"/>
      <c r="K84" s="1"/>
    </row>
    <row r="85" spans="1:11" s="3" customFormat="1" x14ac:dyDescent="0.25">
      <c r="A85" s="1"/>
      <c r="B85" s="1"/>
      <c r="C85" s="1"/>
      <c r="D85" s="1"/>
      <c r="E85" s="91"/>
      <c r="F85" s="91"/>
      <c r="G85" s="11"/>
      <c r="H85" s="86"/>
      <c r="J85" s="1"/>
      <c r="K85" s="1"/>
    </row>
    <row r="86" spans="1:11" s="3" customFormat="1" x14ac:dyDescent="0.25">
      <c r="A86" s="1"/>
      <c r="B86" s="1"/>
      <c r="C86" s="1"/>
      <c r="D86" s="1"/>
      <c r="E86" s="91"/>
      <c r="F86" s="91"/>
      <c r="G86" s="11"/>
      <c r="H86" s="86"/>
      <c r="J86" s="1"/>
      <c r="K86" s="1"/>
    </row>
    <row r="87" spans="1:11" s="3" customFormat="1" x14ac:dyDescent="0.25">
      <c r="A87" s="1"/>
      <c r="B87" s="1"/>
      <c r="C87" s="1"/>
      <c r="D87" s="1"/>
      <c r="E87" s="91"/>
      <c r="F87" s="91"/>
      <c r="G87" s="11"/>
      <c r="H87" s="86"/>
      <c r="J87" s="1"/>
      <c r="K87" s="1"/>
    </row>
    <row r="88" spans="1:11" s="3" customFormat="1" x14ac:dyDescent="0.25">
      <c r="A88" s="1"/>
      <c r="B88" s="1"/>
      <c r="C88" s="1"/>
      <c r="D88" s="1"/>
      <c r="E88" s="91"/>
      <c r="F88" s="91"/>
      <c r="G88" s="11"/>
      <c r="H88" s="86"/>
      <c r="J88" s="1"/>
      <c r="K88" s="1"/>
    </row>
    <row r="89" spans="1:11" s="3" customFormat="1" x14ac:dyDescent="0.25">
      <c r="A89" s="1"/>
      <c r="B89" s="1"/>
      <c r="C89" s="1"/>
      <c r="D89" s="1"/>
      <c r="E89" s="91"/>
      <c r="F89" s="91"/>
      <c r="G89" s="11"/>
      <c r="H89" s="86"/>
      <c r="J89" s="1"/>
      <c r="K89" s="1"/>
    </row>
    <row r="90" spans="1:11" s="3" customFormat="1" x14ac:dyDescent="0.25">
      <c r="A90" s="1"/>
      <c r="B90" s="1"/>
      <c r="C90" s="1"/>
      <c r="D90" s="1"/>
      <c r="E90" s="91"/>
      <c r="F90" s="91"/>
      <c r="G90" s="11"/>
      <c r="H90" s="86"/>
      <c r="J90" s="1"/>
      <c r="K90" s="1"/>
    </row>
    <row r="91" spans="1:11" s="3" customFormat="1" x14ac:dyDescent="0.25">
      <c r="A91" s="1"/>
      <c r="B91" s="1"/>
      <c r="C91" s="1"/>
      <c r="D91" s="1"/>
      <c r="E91" s="91"/>
      <c r="F91" s="91"/>
      <c r="G91" s="11"/>
      <c r="H91" s="86"/>
      <c r="J91" s="1"/>
      <c r="K91" s="1"/>
    </row>
    <row r="92" spans="1:11" s="3" customFormat="1" x14ac:dyDescent="0.25">
      <c r="A92" s="1"/>
      <c r="B92" s="1"/>
      <c r="C92" s="1"/>
      <c r="D92" s="1"/>
      <c r="E92" s="91"/>
      <c r="F92" s="91"/>
      <c r="G92" s="11"/>
      <c r="H92" s="86"/>
      <c r="J92" s="1"/>
      <c r="K92" s="1"/>
    </row>
    <row r="93" spans="1:11" s="3" customFormat="1" x14ac:dyDescent="0.25">
      <c r="A93" s="1"/>
      <c r="B93" s="1"/>
      <c r="C93" s="1"/>
      <c r="D93" s="1"/>
      <c r="E93" s="91"/>
      <c r="F93" s="91"/>
      <c r="G93" s="11"/>
      <c r="H93" s="86"/>
      <c r="J93" s="1"/>
      <c r="K93" s="1"/>
    </row>
    <row r="94" spans="1:11" s="3" customFormat="1" x14ac:dyDescent="0.25">
      <c r="A94" s="1"/>
      <c r="B94" s="1"/>
      <c r="C94" s="1"/>
      <c r="D94" s="1"/>
      <c r="E94" s="91"/>
      <c r="F94" s="91"/>
      <c r="G94" s="11"/>
      <c r="H94" s="86"/>
      <c r="J94" s="1"/>
      <c r="K94" s="1"/>
    </row>
    <row r="95" spans="1:11" s="3" customFormat="1" x14ac:dyDescent="0.25">
      <c r="A95" s="1"/>
      <c r="B95" s="1"/>
      <c r="C95" s="1"/>
      <c r="D95" s="1"/>
      <c r="E95" s="91"/>
      <c r="F95" s="91"/>
      <c r="G95" s="11"/>
      <c r="H95" s="86"/>
      <c r="J95" s="1"/>
      <c r="K95" s="1"/>
    </row>
    <row r="96" spans="1:11" s="3" customFormat="1" x14ac:dyDescent="0.25">
      <c r="A96" s="1"/>
      <c r="B96" s="1"/>
      <c r="C96" s="1"/>
      <c r="D96" s="1"/>
      <c r="E96" s="91"/>
      <c r="F96" s="91"/>
      <c r="G96" s="11"/>
      <c r="H96" s="86"/>
      <c r="J96" s="1"/>
      <c r="K96" s="1"/>
    </row>
    <row r="97" spans="1:11" s="3" customFormat="1" x14ac:dyDescent="0.25">
      <c r="A97" s="1"/>
      <c r="B97" s="1"/>
      <c r="C97" s="1"/>
      <c r="D97" s="1"/>
      <c r="E97" s="91"/>
      <c r="F97" s="91"/>
      <c r="G97" s="11"/>
      <c r="H97" s="86"/>
      <c r="J97" s="1"/>
      <c r="K97" s="1"/>
    </row>
    <row r="98" spans="1:11" s="3" customFormat="1" x14ac:dyDescent="0.25">
      <c r="A98" s="1"/>
      <c r="B98" s="1"/>
      <c r="C98" s="1"/>
      <c r="D98" s="1"/>
      <c r="E98" s="91"/>
      <c r="F98" s="91"/>
      <c r="G98" s="11"/>
      <c r="H98" s="86"/>
      <c r="J98" s="1"/>
      <c r="K98" s="1"/>
    </row>
    <row r="99" spans="1:11" s="3" customFormat="1" x14ac:dyDescent="0.25">
      <c r="A99" s="1"/>
      <c r="B99" s="1"/>
      <c r="C99" s="1"/>
      <c r="D99" s="1"/>
      <c r="E99" s="91"/>
      <c r="F99" s="91"/>
      <c r="G99" s="11"/>
      <c r="H99" s="86"/>
      <c r="J99" s="1"/>
      <c r="K99" s="1"/>
    </row>
    <row r="100" spans="1:11" s="3" customFormat="1" x14ac:dyDescent="0.25">
      <c r="A100" s="1"/>
      <c r="B100" s="1"/>
      <c r="C100" s="1"/>
      <c r="D100" s="1"/>
      <c r="E100" s="91"/>
      <c r="F100" s="91"/>
      <c r="G100" s="11"/>
      <c r="H100" s="86"/>
      <c r="J100" s="1"/>
      <c r="K100" s="1"/>
    </row>
    <row r="101" spans="1:11" s="3" customFormat="1" x14ac:dyDescent="0.25">
      <c r="A101" s="1"/>
      <c r="B101" s="1"/>
      <c r="C101" s="1"/>
      <c r="D101" s="1"/>
      <c r="E101" s="91"/>
      <c r="F101" s="91"/>
      <c r="G101" s="11"/>
      <c r="H101" s="86"/>
      <c r="J101" s="1"/>
      <c r="K101" s="1"/>
    </row>
    <row r="102" spans="1:11" s="3" customFormat="1" x14ac:dyDescent="0.25">
      <c r="A102" s="1"/>
      <c r="B102" s="1"/>
      <c r="C102" s="1"/>
      <c r="D102" s="1"/>
      <c r="E102" s="91"/>
      <c r="F102" s="91"/>
      <c r="G102" s="11"/>
      <c r="H102" s="86"/>
      <c r="J102" s="1"/>
      <c r="K102" s="1"/>
    </row>
    <row r="103" spans="1:11" s="3" customFormat="1" x14ac:dyDescent="0.25">
      <c r="A103" s="1"/>
      <c r="B103" s="1"/>
      <c r="C103" s="1"/>
      <c r="D103" s="1"/>
      <c r="E103" s="91"/>
      <c r="F103" s="91"/>
      <c r="G103" s="11"/>
      <c r="H103" s="86"/>
      <c r="J103" s="1"/>
      <c r="K103" s="1"/>
    </row>
    <row r="104" spans="1:11" s="3" customFormat="1" x14ac:dyDescent="0.25">
      <c r="A104" s="1"/>
      <c r="B104" s="1"/>
      <c r="C104" s="1"/>
      <c r="D104" s="1"/>
      <c r="E104" s="91"/>
      <c r="F104" s="91"/>
      <c r="G104" s="11"/>
      <c r="H104" s="86"/>
      <c r="J104" s="1"/>
      <c r="K104" s="1"/>
    </row>
    <row r="105" spans="1:11" s="3" customFormat="1" x14ac:dyDescent="0.25">
      <c r="A105" s="1"/>
      <c r="B105" s="1"/>
      <c r="C105" s="1"/>
      <c r="D105" s="1"/>
      <c r="E105" s="91"/>
      <c r="F105" s="91"/>
      <c r="G105" s="11"/>
      <c r="H105" s="86"/>
      <c r="J105" s="1"/>
      <c r="K105" s="1"/>
    </row>
    <row r="106" spans="1:11" s="3" customFormat="1" x14ac:dyDescent="0.25">
      <c r="A106" s="1"/>
      <c r="B106" s="1"/>
      <c r="C106" s="1"/>
      <c r="D106" s="1"/>
      <c r="E106" s="91"/>
      <c r="F106" s="91"/>
      <c r="G106" s="11"/>
      <c r="H106" s="86"/>
      <c r="J106" s="1"/>
      <c r="K106" s="1"/>
    </row>
    <row r="107" spans="1:11" s="3" customFormat="1" x14ac:dyDescent="0.25">
      <c r="A107" s="1"/>
      <c r="B107" s="1"/>
      <c r="C107" s="1"/>
      <c r="D107" s="1"/>
      <c r="E107" s="91"/>
      <c r="F107" s="91"/>
      <c r="G107" s="11"/>
      <c r="H107" s="86"/>
      <c r="J107" s="1"/>
      <c r="K107" s="1"/>
    </row>
    <row r="108" spans="1:11" s="3" customFormat="1" x14ac:dyDescent="0.25">
      <c r="A108" s="1"/>
      <c r="B108" s="1"/>
      <c r="C108" s="1"/>
      <c r="D108" s="1"/>
      <c r="E108" s="91"/>
      <c r="F108" s="91"/>
      <c r="G108" s="11"/>
      <c r="H108" s="86"/>
      <c r="J108" s="1"/>
      <c r="K108" s="1"/>
    </row>
    <row r="109" spans="1:11" s="3" customFormat="1" x14ac:dyDescent="0.25">
      <c r="A109" s="1"/>
      <c r="B109" s="1"/>
      <c r="C109" s="1"/>
      <c r="D109" s="1"/>
      <c r="E109" s="91"/>
      <c r="F109" s="91"/>
      <c r="G109" s="11"/>
      <c r="H109" s="86"/>
      <c r="J109" s="1"/>
      <c r="K109" s="1"/>
    </row>
    <row r="110" spans="1:11" s="3" customFormat="1" x14ac:dyDescent="0.25">
      <c r="A110" s="1"/>
      <c r="B110" s="1"/>
      <c r="C110" s="1"/>
      <c r="D110" s="1"/>
      <c r="E110" s="91"/>
      <c r="F110" s="91"/>
      <c r="G110" s="11"/>
      <c r="H110" s="86"/>
      <c r="J110" s="1"/>
      <c r="K110" s="1"/>
    </row>
    <row r="111" spans="1:11" s="3" customFormat="1" x14ac:dyDescent="0.25">
      <c r="A111" s="1"/>
      <c r="B111" s="1"/>
      <c r="C111" s="1"/>
      <c r="D111" s="1"/>
      <c r="E111" s="91"/>
      <c r="F111" s="91"/>
      <c r="G111" s="11"/>
      <c r="H111" s="86"/>
      <c r="J111" s="1"/>
      <c r="K111" s="1"/>
    </row>
    <row r="112" spans="1:11" s="3" customFormat="1" x14ac:dyDescent="0.25">
      <c r="A112" s="1"/>
      <c r="B112" s="1"/>
      <c r="C112" s="1"/>
      <c r="D112" s="1"/>
      <c r="E112" s="91"/>
      <c r="F112" s="91"/>
      <c r="G112" s="11"/>
      <c r="H112" s="86"/>
      <c r="J112" s="1"/>
      <c r="K112" s="1"/>
    </row>
    <row r="113" spans="1:11" s="3" customFormat="1" x14ac:dyDescent="0.25">
      <c r="A113" s="1"/>
      <c r="B113" s="1"/>
      <c r="C113" s="1"/>
      <c r="D113" s="1"/>
      <c r="E113" s="91"/>
      <c r="F113" s="91"/>
      <c r="G113" s="11"/>
      <c r="H113" s="86"/>
      <c r="J113" s="1"/>
      <c r="K113" s="1"/>
    </row>
    <row r="114" spans="1:11" s="3" customFormat="1" x14ac:dyDescent="0.25">
      <c r="A114" s="1"/>
      <c r="B114" s="1"/>
      <c r="C114" s="1"/>
      <c r="D114" s="1"/>
      <c r="E114" s="91"/>
      <c r="F114" s="91"/>
      <c r="G114" s="11"/>
      <c r="H114" s="86"/>
      <c r="J114" s="1"/>
      <c r="K114" s="1"/>
    </row>
    <row r="115" spans="1:11" s="3" customFormat="1" x14ac:dyDescent="0.25">
      <c r="A115" s="1"/>
      <c r="B115" s="1"/>
      <c r="C115" s="1"/>
      <c r="D115" s="1"/>
      <c r="E115" s="91"/>
      <c r="F115" s="91"/>
      <c r="G115" s="11"/>
      <c r="H115" s="86"/>
      <c r="J115" s="1"/>
      <c r="K115" s="1"/>
    </row>
    <row r="116" spans="1:11" s="3" customFormat="1" x14ac:dyDescent="0.25">
      <c r="A116" s="1"/>
      <c r="B116" s="1"/>
      <c r="C116" s="1"/>
      <c r="D116" s="1"/>
      <c r="E116" s="91"/>
      <c r="F116" s="91"/>
      <c r="G116" s="11"/>
      <c r="H116" s="86"/>
      <c r="J116" s="1"/>
      <c r="K116" s="1"/>
    </row>
    <row r="117" spans="1:11" s="3" customFormat="1" x14ac:dyDescent="0.25">
      <c r="A117" s="1"/>
      <c r="B117" s="1"/>
      <c r="C117" s="1"/>
      <c r="D117" s="1"/>
      <c r="E117" s="91"/>
      <c r="F117" s="91"/>
      <c r="G117" s="11"/>
      <c r="H117" s="86"/>
      <c r="J117" s="1"/>
      <c r="K117" s="1"/>
    </row>
    <row r="118" spans="1:11" s="3" customFormat="1" x14ac:dyDescent="0.25">
      <c r="A118" s="1"/>
      <c r="B118" s="1"/>
      <c r="C118" s="1"/>
      <c r="D118" s="1"/>
      <c r="E118" s="91"/>
      <c r="F118" s="91"/>
      <c r="G118" s="11"/>
      <c r="H118" s="86"/>
      <c r="J118" s="1"/>
      <c r="K118" s="1"/>
    </row>
    <row r="119" spans="1:11" s="3" customFormat="1" x14ac:dyDescent="0.25">
      <c r="A119" s="1"/>
      <c r="B119" s="1"/>
      <c r="C119" s="1"/>
      <c r="D119" s="1"/>
      <c r="E119" s="91"/>
      <c r="F119" s="91"/>
      <c r="G119" s="11"/>
      <c r="H119" s="86"/>
      <c r="J119" s="1"/>
      <c r="K119" s="1"/>
    </row>
    <row r="120" spans="1:11" s="3" customFormat="1" x14ac:dyDescent="0.25">
      <c r="A120" s="1"/>
      <c r="B120" s="1"/>
      <c r="C120" s="1"/>
      <c r="D120" s="1"/>
      <c r="E120" s="91"/>
      <c r="F120" s="91"/>
      <c r="G120" s="11"/>
      <c r="H120" s="86"/>
      <c r="J120" s="1"/>
      <c r="K120" s="1"/>
    </row>
    <row r="121" spans="1:11" s="3" customFormat="1" x14ac:dyDescent="0.25">
      <c r="A121" s="1"/>
      <c r="B121" s="1"/>
      <c r="C121" s="1"/>
      <c r="D121" s="1"/>
      <c r="E121" s="91"/>
      <c r="F121" s="91"/>
      <c r="G121" s="11"/>
      <c r="H121" s="86"/>
      <c r="J121" s="1"/>
      <c r="K121" s="1"/>
    </row>
    <row r="122" spans="1:11" s="3" customFormat="1" x14ac:dyDescent="0.25">
      <c r="A122" s="1"/>
      <c r="B122" s="1"/>
      <c r="C122" s="1"/>
      <c r="D122" s="1"/>
      <c r="E122" s="91"/>
      <c r="F122" s="91"/>
      <c r="G122" s="11"/>
      <c r="H122" s="86"/>
      <c r="J122" s="1"/>
      <c r="K122" s="1"/>
    </row>
    <row r="123" spans="1:11" s="3" customFormat="1" x14ac:dyDescent="0.25">
      <c r="A123" s="1"/>
      <c r="B123" s="1"/>
      <c r="C123" s="1"/>
      <c r="D123" s="1"/>
      <c r="E123" s="91"/>
      <c r="F123" s="91"/>
      <c r="G123" s="11"/>
      <c r="H123" s="86"/>
      <c r="J123" s="1"/>
      <c r="K123" s="1"/>
    </row>
    <row r="124" spans="1:11" s="3" customFormat="1" x14ac:dyDescent="0.25">
      <c r="A124" s="1"/>
      <c r="B124" s="1"/>
      <c r="C124" s="1"/>
      <c r="D124" s="1"/>
      <c r="E124" s="91"/>
      <c r="F124" s="91"/>
      <c r="G124" s="11"/>
      <c r="H124" s="86"/>
      <c r="J124" s="1"/>
      <c r="K124" s="1"/>
    </row>
    <row r="125" spans="1:11" s="3" customFormat="1" x14ac:dyDescent="0.25">
      <c r="A125" s="1"/>
      <c r="B125" s="1"/>
      <c r="C125" s="1"/>
      <c r="D125" s="1"/>
      <c r="E125" s="91"/>
      <c r="F125" s="91"/>
      <c r="G125" s="11"/>
      <c r="H125" s="86"/>
      <c r="J125" s="1"/>
      <c r="K125" s="1"/>
    </row>
    <row r="126" spans="1:11" s="3" customFormat="1" x14ac:dyDescent="0.25">
      <c r="A126" s="1"/>
      <c r="B126" s="1"/>
      <c r="C126" s="1"/>
      <c r="D126" s="1"/>
      <c r="E126" s="91"/>
      <c r="F126" s="91"/>
      <c r="G126" s="11"/>
      <c r="H126" s="86"/>
      <c r="J126" s="1"/>
      <c r="K126" s="1"/>
    </row>
    <row r="127" spans="1:11" s="3" customFormat="1" x14ac:dyDescent="0.25">
      <c r="A127" s="1"/>
      <c r="B127" s="1"/>
      <c r="C127" s="1"/>
      <c r="D127" s="1"/>
      <c r="E127" s="91"/>
      <c r="F127" s="91"/>
      <c r="G127" s="11"/>
      <c r="H127" s="86"/>
      <c r="J127" s="1"/>
      <c r="K127" s="1"/>
    </row>
    <row r="128" spans="1:11" s="3" customFormat="1" x14ac:dyDescent="0.25">
      <c r="A128" s="1"/>
      <c r="B128" s="1"/>
      <c r="C128" s="1"/>
      <c r="D128" s="1"/>
      <c r="E128" s="91"/>
      <c r="F128" s="91"/>
      <c r="G128" s="11"/>
      <c r="H128" s="86"/>
      <c r="J128" s="1"/>
      <c r="K128" s="1"/>
    </row>
    <row r="129" spans="1:11" s="3" customFormat="1" x14ac:dyDescent="0.25">
      <c r="A129" s="1"/>
      <c r="B129" s="1"/>
      <c r="C129" s="1"/>
      <c r="D129" s="1"/>
      <c r="E129" s="91"/>
      <c r="F129" s="91"/>
      <c r="G129" s="11"/>
      <c r="H129" s="86"/>
      <c r="J129" s="1"/>
      <c r="K129" s="1"/>
    </row>
    <row r="130" spans="1:11" s="3" customFormat="1" x14ac:dyDescent="0.25">
      <c r="A130" s="1"/>
      <c r="B130" s="1"/>
      <c r="C130" s="1"/>
      <c r="D130" s="1"/>
      <c r="E130" s="91"/>
      <c r="F130" s="91"/>
      <c r="G130" s="11"/>
      <c r="H130" s="86"/>
      <c r="J130" s="1"/>
      <c r="K130" s="1"/>
    </row>
    <row r="131" spans="1:11" s="3" customFormat="1" x14ac:dyDescent="0.25">
      <c r="A131" s="1"/>
      <c r="B131" s="1"/>
      <c r="C131" s="1"/>
      <c r="D131" s="1"/>
      <c r="E131" s="91"/>
      <c r="F131" s="91"/>
      <c r="G131" s="11"/>
      <c r="H131" s="86"/>
      <c r="J131" s="1"/>
      <c r="K131" s="1"/>
    </row>
    <row r="132" spans="1:11" s="3" customFormat="1" x14ac:dyDescent="0.25">
      <c r="A132" s="1"/>
      <c r="B132" s="1"/>
      <c r="C132" s="1"/>
      <c r="D132" s="1"/>
      <c r="E132" s="91"/>
      <c r="F132" s="91"/>
      <c r="G132" s="11"/>
      <c r="H132" s="86"/>
      <c r="J132" s="1"/>
      <c r="K132" s="1"/>
    </row>
    <row r="133" spans="1:11" s="3" customFormat="1" x14ac:dyDescent="0.25">
      <c r="A133" s="1"/>
      <c r="B133" s="1"/>
      <c r="C133" s="1"/>
      <c r="D133" s="1"/>
      <c r="E133" s="91"/>
      <c r="F133" s="91"/>
      <c r="G133" s="11"/>
      <c r="H133" s="86"/>
      <c r="J133" s="1"/>
      <c r="K133" s="1"/>
    </row>
    <row r="134" spans="1:11" s="3" customFormat="1" x14ac:dyDescent="0.25">
      <c r="A134" s="1"/>
      <c r="B134" s="1"/>
      <c r="C134" s="1"/>
      <c r="D134" s="1"/>
      <c r="E134" s="91"/>
      <c r="F134" s="91"/>
      <c r="G134" s="11"/>
      <c r="H134" s="86"/>
      <c r="J134" s="1"/>
      <c r="K134" s="1"/>
    </row>
    <row r="135" spans="1:11" s="3" customFormat="1" x14ac:dyDescent="0.25">
      <c r="A135" s="1"/>
      <c r="B135" s="1"/>
      <c r="C135" s="1"/>
      <c r="D135" s="1"/>
      <c r="E135" s="91"/>
      <c r="F135" s="91"/>
      <c r="G135" s="11"/>
      <c r="H135" s="86"/>
      <c r="J135" s="1"/>
      <c r="K135" s="1"/>
    </row>
    <row r="136" spans="1:11" s="3" customFormat="1" x14ac:dyDescent="0.25">
      <c r="A136" s="1"/>
      <c r="B136" s="1"/>
      <c r="C136" s="1"/>
      <c r="D136" s="1"/>
      <c r="E136" s="91"/>
      <c r="F136" s="91"/>
      <c r="G136" s="11"/>
      <c r="H136" s="86"/>
      <c r="J136" s="1"/>
      <c r="K136" s="1"/>
    </row>
    <row r="137" spans="1:11" s="3" customFormat="1" x14ac:dyDescent="0.25">
      <c r="A137" s="1"/>
      <c r="B137" s="1"/>
      <c r="C137" s="1"/>
      <c r="D137" s="1"/>
      <c r="E137" s="91"/>
      <c r="F137" s="91"/>
      <c r="G137" s="11"/>
      <c r="H137" s="86"/>
      <c r="J137" s="1"/>
      <c r="K137" s="1"/>
    </row>
    <row r="138" spans="1:11" s="3" customFormat="1" x14ac:dyDescent="0.25">
      <c r="A138" s="1"/>
      <c r="B138" s="1"/>
      <c r="C138" s="1"/>
      <c r="D138" s="1"/>
      <c r="E138" s="91"/>
      <c r="F138" s="91"/>
      <c r="G138" s="11"/>
      <c r="H138" s="86"/>
      <c r="J138" s="1"/>
      <c r="K138" s="1"/>
    </row>
    <row r="139" spans="1:11" s="3" customFormat="1" x14ac:dyDescent="0.25">
      <c r="A139" s="1"/>
      <c r="B139" s="1"/>
      <c r="C139" s="1"/>
      <c r="D139" s="1"/>
      <c r="E139" s="91"/>
      <c r="F139" s="91"/>
      <c r="G139" s="11"/>
      <c r="H139" s="86"/>
      <c r="J139" s="1"/>
      <c r="K139" s="1"/>
    </row>
    <row r="140" spans="1:11" s="3" customFormat="1" x14ac:dyDescent="0.25">
      <c r="A140" s="1"/>
      <c r="B140" s="1"/>
      <c r="C140" s="1"/>
      <c r="D140" s="1"/>
      <c r="E140" s="91"/>
      <c r="F140" s="91"/>
      <c r="G140" s="11"/>
      <c r="H140" s="86"/>
      <c r="J140" s="1"/>
      <c r="K140" s="1"/>
    </row>
    <row r="141" spans="1:11" s="3" customFormat="1" x14ac:dyDescent="0.25">
      <c r="A141" s="1"/>
      <c r="B141" s="1"/>
      <c r="C141" s="1"/>
      <c r="D141" s="1"/>
      <c r="E141" s="91"/>
      <c r="F141" s="91"/>
      <c r="G141" s="11"/>
      <c r="H141" s="86"/>
      <c r="J141" s="1"/>
      <c r="K141" s="1"/>
    </row>
    <row r="142" spans="1:11" s="3" customFormat="1" x14ac:dyDescent="0.25">
      <c r="A142" s="1"/>
      <c r="B142" s="1"/>
      <c r="C142" s="1"/>
      <c r="D142" s="1"/>
      <c r="E142" s="91"/>
      <c r="F142" s="91"/>
      <c r="G142" s="11"/>
      <c r="H142" s="86"/>
      <c r="J142" s="1"/>
      <c r="K142" s="1"/>
    </row>
    <row r="143" spans="1:11" s="3" customFormat="1" x14ac:dyDescent="0.25">
      <c r="A143" s="1"/>
      <c r="B143" s="1"/>
      <c r="C143" s="1"/>
      <c r="D143" s="1"/>
      <c r="E143" s="91"/>
      <c r="F143" s="91"/>
      <c r="G143" s="11"/>
      <c r="H143" s="86"/>
      <c r="J143" s="1"/>
      <c r="K143" s="1"/>
    </row>
    <row r="144" spans="1:11" s="3" customFormat="1" x14ac:dyDescent="0.25">
      <c r="A144" s="1"/>
      <c r="B144" s="1"/>
      <c r="C144" s="1"/>
      <c r="D144" s="1"/>
      <c r="E144" s="91"/>
      <c r="F144" s="91"/>
      <c r="G144" s="11"/>
      <c r="H144" s="86"/>
      <c r="J144" s="1"/>
      <c r="K144" s="1"/>
    </row>
    <row r="145" spans="1:11" s="3" customFormat="1" x14ac:dyDescent="0.25">
      <c r="A145" s="1"/>
      <c r="B145" s="1"/>
      <c r="C145" s="1"/>
      <c r="D145" s="1"/>
      <c r="E145" s="91"/>
      <c r="F145" s="91"/>
      <c r="G145" s="11"/>
      <c r="H145" s="86"/>
      <c r="J145" s="1"/>
      <c r="K145" s="1"/>
    </row>
    <row r="146" spans="1:11" s="3" customFormat="1" x14ac:dyDescent="0.25">
      <c r="A146" s="1"/>
      <c r="B146" s="1"/>
      <c r="C146" s="1"/>
      <c r="D146" s="1"/>
      <c r="E146" s="91"/>
      <c r="F146" s="91"/>
      <c r="G146" s="11"/>
      <c r="H146" s="86"/>
      <c r="J146" s="1"/>
      <c r="K146" s="1"/>
    </row>
    <row r="147" spans="1:11" s="3" customFormat="1" x14ac:dyDescent="0.25">
      <c r="A147" s="1"/>
      <c r="B147" s="1"/>
      <c r="C147" s="1"/>
      <c r="D147" s="1"/>
      <c r="E147" s="91"/>
      <c r="F147" s="91"/>
      <c r="G147" s="11"/>
      <c r="H147" s="86"/>
      <c r="J147" s="1"/>
      <c r="K147" s="1"/>
    </row>
    <row r="148" spans="1:11" s="3" customFormat="1" x14ac:dyDescent="0.25">
      <c r="A148" s="1"/>
      <c r="B148" s="1"/>
      <c r="C148" s="1"/>
      <c r="D148" s="1"/>
      <c r="E148" s="91"/>
      <c r="F148" s="91"/>
      <c r="G148" s="11"/>
      <c r="H148" s="86"/>
      <c r="J148" s="1"/>
      <c r="K148" s="1"/>
    </row>
    <row r="149" spans="1:11" s="3" customFormat="1" x14ac:dyDescent="0.25">
      <c r="A149" s="1"/>
      <c r="B149" s="1"/>
      <c r="C149" s="1"/>
      <c r="D149" s="1"/>
      <c r="E149" s="91"/>
      <c r="F149" s="91"/>
      <c r="G149" s="11"/>
      <c r="H149" s="86"/>
      <c r="J149" s="1"/>
      <c r="K149" s="1"/>
    </row>
    <row r="150" spans="1:11" s="3" customFormat="1" x14ac:dyDescent="0.25">
      <c r="A150" s="1"/>
      <c r="B150" s="1"/>
      <c r="C150" s="1"/>
      <c r="D150" s="1"/>
      <c r="E150" s="91"/>
      <c r="F150" s="91"/>
      <c r="G150" s="11"/>
      <c r="H150" s="86"/>
      <c r="J150" s="1"/>
      <c r="K150" s="1"/>
    </row>
    <row r="151" spans="1:11" s="3" customFormat="1" x14ac:dyDescent="0.25">
      <c r="A151" s="1"/>
      <c r="B151" s="1"/>
      <c r="C151" s="1"/>
      <c r="D151" s="1"/>
      <c r="E151" s="91"/>
      <c r="F151" s="91"/>
      <c r="G151" s="11"/>
      <c r="H151" s="86"/>
      <c r="J151" s="1"/>
      <c r="K151" s="1"/>
    </row>
    <row r="152" spans="1:11" s="3" customFormat="1" x14ac:dyDescent="0.25">
      <c r="A152" s="1"/>
      <c r="B152" s="1"/>
      <c r="C152" s="1"/>
      <c r="D152" s="1"/>
      <c r="E152" s="91"/>
      <c r="F152" s="91"/>
      <c r="G152" s="11"/>
      <c r="H152" s="86"/>
      <c r="J152" s="1"/>
      <c r="K152" s="1"/>
    </row>
    <row r="153" spans="1:11" s="3" customFormat="1" x14ac:dyDescent="0.25">
      <c r="A153" s="1"/>
      <c r="B153" s="1"/>
      <c r="C153" s="1"/>
      <c r="D153" s="1"/>
      <c r="E153" s="91"/>
      <c r="F153" s="91"/>
      <c r="G153" s="11"/>
      <c r="H153" s="86"/>
      <c r="J153" s="1"/>
      <c r="K153" s="1"/>
    </row>
    <row r="154" spans="1:11" s="3" customFormat="1" x14ac:dyDescent="0.25">
      <c r="A154" s="1"/>
      <c r="B154" s="1"/>
      <c r="C154" s="1"/>
      <c r="D154" s="1"/>
      <c r="E154" s="91"/>
      <c r="F154" s="91"/>
      <c r="G154" s="11"/>
      <c r="H154" s="86"/>
      <c r="J154" s="1"/>
      <c r="K154" s="1"/>
    </row>
    <row r="155" spans="1:11" s="3" customFormat="1" x14ac:dyDescent="0.25">
      <c r="A155" s="1"/>
      <c r="B155" s="1"/>
      <c r="C155" s="1"/>
      <c r="D155" s="1"/>
      <c r="E155" s="91"/>
      <c r="F155" s="91"/>
      <c r="G155" s="11"/>
      <c r="H155" s="86"/>
      <c r="J155" s="1"/>
      <c r="K155" s="1"/>
    </row>
    <row r="156" spans="1:11" s="3" customFormat="1" x14ac:dyDescent="0.25">
      <c r="A156" s="1"/>
      <c r="B156" s="1"/>
      <c r="C156" s="1"/>
      <c r="D156" s="1"/>
      <c r="E156" s="91"/>
      <c r="F156" s="91"/>
      <c r="G156" s="11"/>
      <c r="H156" s="86"/>
      <c r="J156" s="1"/>
      <c r="K156" s="1"/>
    </row>
    <row r="157" spans="1:11" s="3" customFormat="1" x14ac:dyDescent="0.25">
      <c r="A157" s="1"/>
      <c r="B157" s="1"/>
      <c r="C157" s="1"/>
      <c r="D157" s="1"/>
      <c r="E157" s="91"/>
      <c r="F157" s="91"/>
      <c r="G157" s="11"/>
      <c r="H157" s="86"/>
      <c r="J157" s="1"/>
      <c r="K157" s="1"/>
    </row>
    <row r="158" spans="1:11" s="3" customFormat="1" x14ac:dyDescent="0.25">
      <c r="A158" s="1"/>
      <c r="B158" s="1"/>
      <c r="C158" s="1"/>
      <c r="D158" s="1"/>
      <c r="E158" s="91"/>
      <c r="F158" s="91"/>
      <c r="G158" s="11"/>
      <c r="H158" s="86"/>
      <c r="J158" s="1"/>
      <c r="K158" s="1"/>
    </row>
    <row r="159" spans="1:11" s="3" customFormat="1" x14ac:dyDescent="0.25">
      <c r="A159" s="1"/>
      <c r="B159" s="1"/>
      <c r="C159" s="1"/>
      <c r="D159" s="1"/>
      <c r="E159" s="91"/>
      <c r="F159" s="91"/>
      <c r="G159" s="11"/>
      <c r="H159" s="86"/>
      <c r="J159" s="1"/>
      <c r="K159" s="1"/>
    </row>
    <row r="160" spans="1:11" s="3" customFormat="1" x14ac:dyDescent="0.25">
      <c r="A160" s="1"/>
      <c r="B160" s="1"/>
      <c r="C160" s="1"/>
      <c r="D160" s="1"/>
      <c r="E160" s="91"/>
      <c r="F160" s="91"/>
      <c r="G160" s="11"/>
      <c r="H160" s="86"/>
      <c r="J160" s="1"/>
      <c r="K160" s="1"/>
    </row>
    <row r="161" spans="1:11" s="3" customFormat="1" x14ac:dyDescent="0.25">
      <c r="A161" s="1"/>
      <c r="B161" s="1"/>
      <c r="C161" s="1"/>
      <c r="D161" s="1"/>
      <c r="E161" s="91"/>
      <c r="F161" s="91"/>
      <c r="G161" s="11"/>
      <c r="H161" s="86"/>
      <c r="J161" s="1"/>
      <c r="K161" s="1"/>
    </row>
    <row r="162" spans="1:11" s="3" customFormat="1" x14ac:dyDescent="0.25">
      <c r="A162" s="1"/>
      <c r="B162" s="1"/>
      <c r="C162" s="1"/>
      <c r="D162" s="1"/>
      <c r="E162" s="91"/>
      <c r="F162" s="91"/>
      <c r="G162" s="11"/>
      <c r="H162" s="86"/>
      <c r="J162" s="1"/>
      <c r="K162" s="1"/>
    </row>
    <row r="163" spans="1:11" s="3" customFormat="1" x14ac:dyDescent="0.25">
      <c r="A163" s="1"/>
      <c r="B163" s="1"/>
      <c r="C163" s="1"/>
      <c r="D163" s="1"/>
      <c r="E163" s="91"/>
      <c r="F163" s="91"/>
      <c r="G163" s="11"/>
      <c r="H163" s="86"/>
      <c r="J163" s="1"/>
      <c r="K163" s="1"/>
    </row>
    <row r="164" spans="1:11" s="3" customFormat="1" x14ac:dyDescent="0.25">
      <c r="A164" s="1"/>
      <c r="B164" s="1"/>
      <c r="C164" s="1"/>
      <c r="D164" s="1"/>
      <c r="E164" s="91"/>
      <c r="F164" s="91"/>
      <c r="G164" s="11"/>
      <c r="H164" s="86"/>
      <c r="J164" s="1"/>
      <c r="K164" s="1"/>
    </row>
    <row r="165" spans="1:11" s="3" customFormat="1" x14ac:dyDescent="0.25">
      <c r="A165" s="1"/>
      <c r="B165" s="1"/>
      <c r="C165" s="1"/>
      <c r="D165" s="1"/>
      <c r="E165" s="91"/>
      <c r="F165" s="91"/>
      <c r="G165" s="11"/>
      <c r="H165" s="86"/>
      <c r="J165" s="1"/>
      <c r="K165" s="1"/>
    </row>
    <row r="166" spans="1:11" s="3" customFormat="1" x14ac:dyDescent="0.25">
      <c r="A166" s="1"/>
      <c r="B166" s="1"/>
      <c r="C166" s="1"/>
      <c r="D166" s="1"/>
      <c r="E166" s="91"/>
      <c r="F166" s="91"/>
      <c r="G166" s="11"/>
      <c r="H166" s="86"/>
      <c r="J166" s="1"/>
      <c r="K166" s="1"/>
    </row>
    <row r="167" spans="1:11" s="3" customFormat="1" x14ac:dyDescent="0.25">
      <c r="A167" s="1"/>
      <c r="B167" s="1"/>
      <c r="C167" s="1"/>
      <c r="D167" s="1"/>
      <c r="E167" s="91"/>
      <c r="F167" s="91"/>
      <c r="G167" s="11"/>
      <c r="H167" s="86"/>
      <c r="J167" s="1"/>
      <c r="K167" s="1"/>
    </row>
    <row r="168" spans="1:11" s="3" customFormat="1" x14ac:dyDescent="0.25">
      <c r="A168" s="1"/>
      <c r="B168" s="1"/>
      <c r="C168" s="1"/>
      <c r="D168" s="1"/>
      <c r="E168" s="91"/>
      <c r="F168" s="91"/>
      <c r="G168" s="11"/>
      <c r="H168" s="11"/>
      <c r="J168" s="1"/>
      <c r="K168" s="1"/>
    </row>
    <row r="169" spans="1:11" s="3" customFormat="1" x14ac:dyDescent="0.25">
      <c r="A169" s="1"/>
      <c r="B169" s="1"/>
      <c r="C169" s="1"/>
      <c r="D169" s="1"/>
      <c r="E169" s="91"/>
      <c r="F169" s="91"/>
      <c r="G169" s="11"/>
      <c r="H169" s="11"/>
      <c r="J169" s="1"/>
      <c r="K169" s="1"/>
    </row>
    <row r="170" spans="1:11" s="3" customFormat="1" x14ac:dyDescent="0.25">
      <c r="A170" s="1"/>
      <c r="B170" s="1"/>
      <c r="C170" s="1"/>
      <c r="D170" s="1"/>
      <c r="E170" s="91"/>
      <c r="F170" s="91"/>
      <c r="G170" s="11"/>
      <c r="H170" s="11"/>
      <c r="J170" s="1"/>
      <c r="K170" s="1"/>
    </row>
    <row r="171" spans="1:11" s="3" customFormat="1" x14ac:dyDescent="0.25">
      <c r="A171" s="1"/>
      <c r="B171" s="1"/>
      <c r="C171" s="1"/>
      <c r="D171" s="1"/>
      <c r="E171" s="91"/>
      <c r="F171" s="91"/>
      <c r="G171" s="11"/>
      <c r="H171" s="11"/>
      <c r="J171" s="1"/>
      <c r="K171" s="1"/>
    </row>
    <row r="172" spans="1:11" s="3" customFormat="1" x14ac:dyDescent="0.25">
      <c r="A172" s="1"/>
      <c r="B172" s="1"/>
      <c r="C172" s="1"/>
      <c r="D172" s="1"/>
      <c r="E172" s="91"/>
      <c r="F172" s="91"/>
      <c r="G172" s="11"/>
      <c r="H172" s="11"/>
      <c r="J172" s="1"/>
      <c r="K172" s="1"/>
    </row>
    <row r="173" spans="1:11" s="3" customFormat="1" x14ac:dyDescent="0.25">
      <c r="A173" s="1"/>
      <c r="B173" s="1"/>
      <c r="C173" s="1"/>
      <c r="D173" s="1"/>
      <c r="E173" s="91"/>
      <c r="F173" s="91"/>
      <c r="G173" s="11"/>
      <c r="H173" s="11"/>
      <c r="J173" s="1"/>
      <c r="K173" s="1"/>
    </row>
    <row r="174" spans="1:11" s="3" customFormat="1" x14ac:dyDescent="0.25">
      <c r="A174" s="1"/>
      <c r="B174" s="1"/>
      <c r="C174" s="1"/>
      <c r="D174" s="1"/>
      <c r="E174" s="91"/>
      <c r="F174" s="91"/>
      <c r="G174" s="11"/>
      <c r="H174" s="11"/>
      <c r="J174" s="1"/>
      <c r="K174" s="1"/>
    </row>
    <row r="175" spans="1:11" s="3" customFormat="1" x14ac:dyDescent="0.25">
      <c r="A175" s="1"/>
      <c r="B175" s="1"/>
      <c r="C175" s="1"/>
      <c r="D175" s="1"/>
      <c r="E175" s="91"/>
      <c r="F175" s="91"/>
      <c r="G175" s="11"/>
      <c r="H175" s="11"/>
      <c r="J175" s="1"/>
      <c r="K175" s="1"/>
    </row>
    <row r="176" spans="1:11" s="3" customFormat="1" x14ac:dyDescent="0.25">
      <c r="A176" s="1"/>
      <c r="B176" s="1"/>
      <c r="C176" s="1"/>
      <c r="D176" s="1"/>
      <c r="E176" s="91"/>
      <c r="F176" s="91"/>
      <c r="G176" s="11"/>
      <c r="H176" s="11"/>
      <c r="J176" s="1"/>
      <c r="K176" s="1"/>
    </row>
    <row r="177" spans="1:11" s="3" customFormat="1" x14ac:dyDescent="0.25">
      <c r="A177" s="1"/>
      <c r="B177" s="1"/>
      <c r="C177" s="1"/>
      <c r="D177" s="1"/>
      <c r="E177" s="91"/>
      <c r="F177" s="91"/>
      <c r="G177" s="11"/>
      <c r="H177" s="11"/>
      <c r="J177" s="1"/>
      <c r="K177" s="1"/>
    </row>
    <row r="178" spans="1:11" s="3" customFormat="1" x14ac:dyDescent="0.25">
      <c r="A178" s="1"/>
      <c r="B178" s="1"/>
      <c r="C178" s="1"/>
      <c r="D178" s="1"/>
      <c r="E178" s="91"/>
      <c r="F178" s="91"/>
      <c r="G178" s="11"/>
      <c r="H178" s="11"/>
      <c r="J178" s="1"/>
      <c r="K178" s="1"/>
    </row>
    <row r="179" spans="1:11" s="3" customFormat="1" x14ac:dyDescent="0.25">
      <c r="A179" s="1"/>
      <c r="B179" s="1"/>
      <c r="C179" s="1"/>
      <c r="D179" s="1"/>
      <c r="E179" s="91"/>
      <c r="F179" s="91"/>
      <c r="G179" s="11"/>
      <c r="H179" s="11"/>
      <c r="J179" s="1"/>
      <c r="K179" s="1"/>
    </row>
    <row r="180" spans="1:11" s="3" customFormat="1" x14ac:dyDescent="0.25">
      <c r="A180" s="1"/>
      <c r="B180" s="1"/>
      <c r="C180" s="1"/>
      <c r="D180" s="1"/>
      <c r="E180" s="91"/>
      <c r="F180" s="91"/>
      <c r="G180" s="11"/>
      <c r="H180" s="11"/>
      <c r="J180" s="1"/>
      <c r="K180" s="1"/>
    </row>
    <row r="181" spans="1:11" s="3" customFormat="1" x14ac:dyDescent="0.25">
      <c r="A181" s="1"/>
      <c r="B181" s="1"/>
      <c r="C181" s="1"/>
      <c r="D181" s="1"/>
      <c r="E181" s="91"/>
      <c r="F181" s="91"/>
      <c r="G181" s="11"/>
      <c r="H181" s="11"/>
      <c r="J181" s="1"/>
      <c r="K181" s="1"/>
    </row>
    <row r="182" spans="1:11" s="3" customFormat="1" x14ac:dyDescent="0.25">
      <c r="A182" s="1"/>
      <c r="B182" s="1"/>
      <c r="C182" s="1"/>
      <c r="D182" s="1"/>
      <c r="E182" s="91"/>
      <c r="F182" s="91"/>
      <c r="G182" s="11"/>
      <c r="H182" s="11"/>
      <c r="J182" s="1"/>
      <c r="K182" s="1"/>
    </row>
    <row r="183" spans="1:11" s="3" customFormat="1" x14ac:dyDescent="0.25">
      <c r="A183" s="1"/>
      <c r="B183" s="1"/>
      <c r="C183" s="1"/>
      <c r="D183" s="1"/>
      <c r="E183" s="91"/>
      <c r="F183" s="91"/>
      <c r="G183" s="11"/>
      <c r="H183" s="11"/>
      <c r="J183" s="1"/>
      <c r="K183" s="1"/>
    </row>
    <row r="184" spans="1:11" s="3" customFormat="1" x14ac:dyDescent="0.25">
      <c r="A184" s="1"/>
      <c r="B184" s="1"/>
      <c r="C184" s="1"/>
      <c r="D184" s="1"/>
      <c r="E184" s="91"/>
      <c r="F184" s="91"/>
      <c r="G184" s="11"/>
      <c r="H184" s="11"/>
      <c r="J184" s="1"/>
      <c r="K184" s="1"/>
    </row>
    <row r="185" spans="1:11" s="3" customFormat="1" x14ac:dyDescent="0.25">
      <c r="A185" s="1"/>
      <c r="B185" s="1"/>
      <c r="C185" s="1"/>
      <c r="D185" s="1"/>
      <c r="E185" s="91"/>
      <c r="F185" s="91"/>
      <c r="G185" s="11"/>
      <c r="H185" s="11"/>
      <c r="J185" s="1"/>
      <c r="K185" s="1"/>
    </row>
    <row r="186" spans="1:11" s="3" customFormat="1" x14ac:dyDescent="0.25">
      <c r="A186" s="1"/>
      <c r="B186" s="1"/>
      <c r="C186" s="1"/>
      <c r="D186" s="1"/>
      <c r="E186" s="91"/>
      <c r="F186" s="91"/>
      <c r="G186" s="11"/>
      <c r="H186" s="11"/>
      <c r="J186" s="1"/>
      <c r="K186" s="1"/>
    </row>
    <row r="187" spans="1:11" s="3" customFormat="1" x14ac:dyDescent="0.25">
      <c r="A187" s="1"/>
      <c r="B187" s="1"/>
      <c r="C187" s="1"/>
      <c r="D187" s="1"/>
      <c r="E187" s="91"/>
      <c r="F187" s="91"/>
      <c r="G187" s="11"/>
      <c r="H187" s="11"/>
      <c r="J187" s="1"/>
      <c r="K187" s="1"/>
    </row>
    <row r="188" spans="1:11" s="3" customFormat="1" x14ac:dyDescent="0.25">
      <c r="A188" s="1"/>
      <c r="B188" s="1"/>
      <c r="C188" s="1"/>
      <c r="D188" s="1"/>
      <c r="E188" s="91"/>
      <c r="F188" s="91"/>
      <c r="G188" s="11"/>
      <c r="H188" s="11"/>
      <c r="J188" s="1"/>
      <c r="K188" s="1"/>
    </row>
    <row r="189" spans="1:11" s="3" customFormat="1" x14ac:dyDescent="0.25">
      <c r="A189" s="1"/>
      <c r="B189" s="1"/>
      <c r="C189" s="1"/>
      <c r="D189" s="1"/>
      <c r="E189" s="91"/>
      <c r="F189" s="91"/>
      <c r="G189" s="11"/>
      <c r="H189" s="11"/>
      <c r="J189" s="1"/>
      <c r="K189" s="1"/>
    </row>
    <row r="190" spans="1:11" s="3" customFormat="1" x14ac:dyDescent="0.25">
      <c r="A190" s="1"/>
      <c r="B190" s="1"/>
      <c r="C190" s="1"/>
      <c r="D190" s="1"/>
      <c r="E190" s="91"/>
      <c r="F190" s="91"/>
      <c r="G190" s="11"/>
      <c r="H190" s="11"/>
      <c r="J190" s="1"/>
      <c r="K190" s="1"/>
    </row>
    <row r="191" spans="1:11" s="3" customFormat="1" x14ac:dyDescent="0.25">
      <c r="A191" s="1"/>
      <c r="B191" s="1"/>
      <c r="C191" s="1"/>
      <c r="D191" s="1"/>
      <c r="E191" s="91"/>
      <c r="F191" s="91"/>
      <c r="G191" s="11"/>
      <c r="H191" s="11"/>
      <c r="J191" s="1"/>
      <c r="K191" s="1"/>
    </row>
    <row r="192" spans="1:11" s="3" customFormat="1" x14ac:dyDescent="0.25">
      <c r="A192" s="1"/>
      <c r="B192" s="1"/>
      <c r="C192" s="1"/>
      <c r="D192" s="1"/>
      <c r="E192" s="91"/>
      <c r="F192" s="91"/>
      <c r="G192" s="11"/>
      <c r="H192" s="11"/>
      <c r="J192" s="1"/>
      <c r="K192" s="1"/>
    </row>
    <row r="193" spans="1:11" s="3" customFormat="1" x14ac:dyDescent="0.25">
      <c r="A193" s="1"/>
      <c r="B193" s="1"/>
      <c r="C193" s="1"/>
      <c r="D193" s="1"/>
      <c r="E193" s="91"/>
      <c r="F193" s="91"/>
      <c r="G193" s="11"/>
      <c r="H193" s="11"/>
      <c r="J193" s="1"/>
      <c r="K193" s="1"/>
    </row>
    <row r="194" spans="1:11" s="3" customFormat="1" x14ac:dyDescent="0.25">
      <c r="A194" s="1"/>
      <c r="B194" s="1"/>
      <c r="C194" s="1"/>
      <c r="D194" s="1"/>
      <c r="E194" s="91"/>
      <c r="F194" s="91"/>
      <c r="G194" s="11"/>
      <c r="H194" s="11"/>
      <c r="J194" s="1"/>
      <c r="K194" s="1"/>
    </row>
    <row r="195" spans="1:11" s="3" customFormat="1" x14ac:dyDescent="0.25">
      <c r="A195" s="1"/>
      <c r="B195" s="1"/>
      <c r="C195" s="1"/>
      <c r="D195" s="1"/>
      <c r="E195" s="91"/>
      <c r="F195" s="91"/>
      <c r="G195" s="11"/>
      <c r="H195" s="11"/>
      <c r="J195" s="1"/>
      <c r="K195" s="1"/>
    </row>
    <row r="196" spans="1:11" s="3" customFormat="1" x14ac:dyDescent="0.25">
      <c r="A196" s="1"/>
      <c r="B196" s="1"/>
      <c r="C196" s="1"/>
      <c r="D196" s="1"/>
      <c r="E196" s="91"/>
      <c r="F196" s="91"/>
      <c r="G196" s="11"/>
      <c r="H196" s="11"/>
      <c r="J196" s="1"/>
      <c r="K196" s="1"/>
    </row>
    <row r="197" spans="1:11" s="3" customFormat="1" x14ac:dyDescent="0.25">
      <c r="A197" s="1"/>
      <c r="B197" s="1"/>
      <c r="C197" s="1"/>
      <c r="D197" s="1"/>
      <c r="E197" s="91"/>
      <c r="F197" s="91"/>
      <c r="G197" s="11"/>
      <c r="H197" s="11"/>
      <c r="J197" s="1"/>
      <c r="K197" s="1"/>
    </row>
    <row r="198" spans="1:11" s="3" customFormat="1" x14ac:dyDescent="0.25">
      <c r="A198" s="1"/>
      <c r="B198" s="1"/>
      <c r="C198" s="1"/>
      <c r="D198" s="1"/>
      <c r="E198" s="91"/>
      <c r="F198" s="91"/>
      <c r="G198" s="11"/>
      <c r="H198" s="11"/>
      <c r="J198" s="1"/>
      <c r="K198" s="1"/>
    </row>
    <row r="199" spans="1:11" s="3" customFormat="1" x14ac:dyDescent="0.25">
      <c r="A199" s="1"/>
      <c r="B199" s="1"/>
      <c r="C199" s="1"/>
      <c r="D199" s="1"/>
      <c r="E199" s="91"/>
      <c r="F199" s="91"/>
      <c r="G199" s="11"/>
      <c r="H199" s="11"/>
      <c r="J199" s="1"/>
      <c r="K199" s="1"/>
    </row>
    <row r="200" spans="1:11" s="3" customFormat="1" x14ac:dyDescent="0.25">
      <c r="A200" s="1"/>
      <c r="B200" s="1"/>
      <c r="C200" s="1"/>
      <c r="D200" s="1"/>
      <c r="E200" s="91"/>
      <c r="F200" s="91"/>
      <c r="G200" s="11"/>
      <c r="H200" s="11"/>
      <c r="J200" s="1"/>
      <c r="K200" s="1"/>
    </row>
    <row r="201" spans="1:11" s="3" customFormat="1" x14ac:dyDescent="0.25">
      <c r="A201" s="1"/>
      <c r="B201" s="1"/>
      <c r="C201" s="1"/>
      <c r="D201" s="1"/>
      <c r="E201" s="91"/>
      <c r="F201" s="91"/>
      <c r="G201" s="11"/>
      <c r="H201" s="11"/>
      <c r="J201" s="1"/>
      <c r="K201" s="1"/>
    </row>
    <row r="202" spans="1:11" s="3" customFormat="1" x14ac:dyDescent="0.25">
      <c r="A202" s="1"/>
      <c r="B202" s="1"/>
      <c r="C202" s="1"/>
      <c r="D202" s="1"/>
      <c r="E202" s="91"/>
      <c r="F202" s="91"/>
      <c r="G202" s="11"/>
      <c r="H202" s="11"/>
      <c r="J202" s="1"/>
      <c r="K202" s="1"/>
    </row>
    <row r="203" spans="1:11" s="3" customFormat="1" x14ac:dyDescent="0.25">
      <c r="A203" s="1"/>
      <c r="B203" s="1"/>
      <c r="C203" s="1"/>
      <c r="D203" s="1"/>
      <c r="E203" s="91"/>
      <c r="F203" s="91"/>
      <c r="G203" s="11"/>
      <c r="H203" s="11"/>
      <c r="J203" s="1"/>
      <c r="K203" s="1"/>
    </row>
    <row r="204" spans="1:11" s="3" customFormat="1" x14ac:dyDescent="0.25">
      <c r="A204" s="1"/>
      <c r="B204" s="1"/>
      <c r="C204" s="1"/>
      <c r="D204" s="1"/>
      <c r="E204" s="91"/>
      <c r="F204" s="91"/>
      <c r="G204" s="11"/>
      <c r="H204" s="11"/>
      <c r="J204" s="1"/>
      <c r="K204" s="1"/>
    </row>
    <row r="205" spans="1:11" s="3" customFormat="1" x14ac:dyDescent="0.25">
      <c r="A205" s="1"/>
      <c r="B205" s="1"/>
      <c r="C205" s="1"/>
      <c r="D205" s="1"/>
      <c r="E205" s="91"/>
      <c r="F205" s="91"/>
      <c r="G205" s="11"/>
      <c r="H205" s="11"/>
      <c r="J205" s="1"/>
      <c r="K205" s="1"/>
    </row>
    <row r="206" spans="1:11" s="3" customFormat="1" x14ac:dyDescent="0.25">
      <c r="A206" s="1"/>
      <c r="B206" s="1"/>
      <c r="C206" s="1"/>
      <c r="D206" s="1"/>
      <c r="E206" s="91"/>
      <c r="F206" s="91"/>
      <c r="G206" s="11"/>
      <c r="H206" s="11"/>
      <c r="J206" s="1"/>
      <c r="K206" s="1"/>
    </row>
    <row r="207" spans="1:11" s="3" customFormat="1" x14ac:dyDescent="0.25">
      <c r="A207" s="1"/>
      <c r="B207" s="1"/>
      <c r="C207" s="1"/>
      <c r="D207" s="1"/>
      <c r="E207" s="91"/>
      <c r="F207" s="91"/>
      <c r="G207" s="11"/>
      <c r="H207" s="11"/>
      <c r="J207" s="1"/>
      <c r="K207" s="1"/>
    </row>
    <row r="208" spans="1:11" s="3" customFormat="1" x14ac:dyDescent="0.25">
      <c r="A208" s="1"/>
      <c r="B208" s="1"/>
      <c r="C208" s="1"/>
      <c r="D208" s="1"/>
      <c r="E208" s="91"/>
      <c r="F208" s="91"/>
      <c r="G208" s="11"/>
      <c r="H208" s="11"/>
      <c r="J208" s="1"/>
      <c r="K208" s="1"/>
    </row>
    <row r="209" spans="1:11" s="3" customFormat="1" x14ac:dyDescent="0.25">
      <c r="A209" s="1"/>
      <c r="B209" s="1"/>
      <c r="C209" s="1"/>
      <c r="D209" s="1"/>
      <c r="E209" s="91"/>
      <c r="F209" s="91"/>
      <c r="G209" s="11"/>
      <c r="H209" s="11"/>
      <c r="J209" s="1"/>
      <c r="K209" s="1"/>
    </row>
    <row r="210" spans="1:11" s="3" customFormat="1" x14ac:dyDescent="0.25">
      <c r="A210" s="1"/>
      <c r="B210" s="1"/>
      <c r="C210" s="1"/>
      <c r="D210" s="1"/>
      <c r="E210" s="91"/>
      <c r="F210" s="91"/>
      <c r="G210" s="11"/>
      <c r="H210" s="11"/>
      <c r="J210" s="1"/>
      <c r="K210" s="1"/>
    </row>
    <row r="211" spans="1:11" s="3" customFormat="1" x14ac:dyDescent="0.25">
      <c r="A211" s="1"/>
      <c r="B211" s="1"/>
      <c r="C211" s="1"/>
      <c r="D211" s="1"/>
      <c r="E211" s="91"/>
      <c r="F211" s="91"/>
      <c r="G211" s="11"/>
      <c r="H211" s="11"/>
      <c r="J211" s="1"/>
      <c r="K211" s="1"/>
    </row>
    <row r="212" spans="1:11" s="3" customFormat="1" x14ac:dyDescent="0.25">
      <c r="A212" s="1"/>
      <c r="B212" s="1"/>
      <c r="C212" s="1"/>
      <c r="D212" s="1"/>
      <c r="E212" s="91"/>
      <c r="F212" s="91"/>
      <c r="G212" s="11"/>
      <c r="H212" s="11"/>
      <c r="J212" s="1"/>
      <c r="K212" s="1"/>
    </row>
    <row r="213" spans="1:11" s="3" customFormat="1" x14ac:dyDescent="0.25">
      <c r="A213" s="1"/>
      <c r="B213" s="1"/>
      <c r="C213" s="1"/>
      <c r="D213" s="1"/>
      <c r="E213" s="91"/>
      <c r="F213" s="91"/>
      <c r="G213" s="11"/>
      <c r="H213" s="11"/>
      <c r="J213" s="1"/>
      <c r="K213" s="1"/>
    </row>
    <row r="214" spans="1:11" s="3" customFormat="1" x14ac:dyDescent="0.25">
      <c r="A214" s="1"/>
      <c r="B214" s="1"/>
      <c r="C214" s="1"/>
      <c r="D214" s="1"/>
      <c r="E214" s="91"/>
      <c r="F214" s="91"/>
      <c r="G214" s="11"/>
      <c r="H214" s="11"/>
      <c r="J214" s="1"/>
      <c r="K214" s="1"/>
    </row>
    <row r="215" spans="1:11" s="3" customFormat="1" x14ac:dyDescent="0.25">
      <c r="A215" s="1"/>
      <c r="B215" s="1"/>
      <c r="C215" s="1"/>
      <c r="D215" s="1"/>
      <c r="E215" s="91"/>
      <c r="F215" s="91"/>
      <c r="G215" s="11"/>
      <c r="H215" s="11"/>
      <c r="J215" s="1"/>
      <c r="K215" s="1"/>
    </row>
    <row r="216" spans="1:11" s="3" customFormat="1" x14ac:dyDescent="0.25">
      <c r="A216" s="1"/>
      <c r="B216" s="1"/>
      <c r="C216" s="1"/>
      <c r="D216" s="1"/>
      <c r="E216" s="91"/>
      <c r="F216" s="91"/>
      <c r="G216" s="11"/>
      <c r="H216" s="11"/>
      <c r="J216" s="1"/>
      <c r="K216" s="1"/>
    </row>
    <row r="217" spans="1:11" s="3" customFormat="1" x14ac:dyDescent="0.25">
      <c r="A217" s="1"/>
      <c r="B217" s="1"/>
      <c r="C217" s="1"/>
      <c r="D217" s="1"/>
      <c r="E217" s="91"/>
      <c r="F217" s="91"/>
      <c r="G217" s="11"/>
      <c r="H217" s="11"/>
      <c r="J217" s="1"/>
      <c r="K217" s="1"/>
    </row>
    <row r="218" spans="1:11" s="3" customFormat="1" x14ac:dyDescent="0.25">
      <c r="A218" s="1"/>
      <c r="B218" s="1"/>
      <c r="C218" s="1"/>
      <c r="D218" s="1"/>
      <c r="E218" s="91"/>
      <c r="F218" s="91"/>
      <c r="G218" s="11"/>
      <c r="H218" s="11"/>
      <c r="J218" s="1"/>
      <c r="K218" s="1"/>
    </row>
    <row r="219" spans="1:11" s="3" customFormat="1" x14ac:dyDescent="0.25">
      <c r="A219" s="1"/>
      <c r="B219" s="1"/>
      <c r="C219" s="1"/>
      <c r="D219" s="1"/>
      <c r="E219" s="91"/>
      <c r="F219" s="91"/>
      <c r="G219" s="11"/>
      <c r="H219" s="11"/>
      <c r="J219" s="1"/>
      <c r="K219" s="1"/>
    </row>
    <row r="220" spans="1:11" s="3" customFormat="1" x14ac:dyDescent="0.25">
      <c r="A220" s="1"/>
      <c r="B220" s="1"/>
      <c r="C220" s="1"/>
      <c r="D220" s="1"/>
      <c r="E220" s="91"/>
      <c r="F220" s="91"/>
      <c r="G220" s="11"/>
      <c r="H220" s="11"/>
      <c r="J220" s="1"/>
      <c r="K220" s="1"/>
    </row>
    <row r="221" spans="1:11" s="3" customFormat="1" x14ac:dyDescent="0.25">
      <c r="A221" s="1"/>
      <c r="B221" s="1"/>
      <c r="C221" s="1"/>
      <c r="D221" s="1"/>
      <c r="E221" s="91"/>
      <c r="F221" s="91"/>
      <c r="G221" s="11"/>
      <c r="H221" s="11"/>
      <c r="J221" s="1"/>
      <c r="K221" s="1"/>
    </row>
    <row r="222" spans="1:11" s="3" customFormat="1" x14ac:dyDescent="0.25">
      <c r="A222" s="1"/>
      <c r="B222" s="1"/>
      <c r="C222" s="1"/>
      <c r="D222" s="1"/>
      <c r="E222" s="91"/>
      <c r="F222" s="91"/>
      <c r="G222" s="11"/>
      <c r="H222" s="11"/>
      <c r="J222" s="1"/>
      <c r="K222" s="1"/>
    </row>
    <row r="223" spans="1:11" s="3" customFormat="1" x14ac:dyDescent="0.25">
      <c r="A223" s="1"/>
      <c r="B223" s="1"/>
      <c r="C223" s="1"/>
      <c r="D223" s="1"/>
      <c r="E223" s="91"/>
      <c r="F223" s="91"/>
      <c r="G223" s="11"/>
      <c r="H223" s="11"/>
      <c r="J223" s="1"/>
      <c r="K223" s="1"/>
    </row>
    <row r="224" spans="1:11" s="3" customFormat="1" x14ac:dyDescent="0.25">
      <c r="A224" s="1"/>
      <c r="B224" s="1"/>
      <c r="C224" s="1"/>
      <c r="D224" s="1"/>
      <c r="E224" s="91"/>
      <c r="F224" s="91"/>
      <c r="G224" s="11"/>
      <c r="H224" s="11"/>
      <c r="J224" s="1"/>
      <c r="K224" s="1"/>
    </row>
    <row r="225" spans="1:11" s="3" customFormat="1" x14ac:dyDescent="0.25">
      <c r="A225" s="1"/>
      <c r="B225" s="1"/>
      <c r="C225" s="1"/>
      <c r="D225" s="1"/>
      <c r="E225" s="91"/>
      <c r="F225" s="91"/>
      <c r="G225" s="11"/>
      <c r="H225" s="11"/>
      <c r="J225" s="1"/>
      <c r="K225" s="1"/>
    </row>
    <row r="226" spans="1:11" s="3" customFormat="1" x14ac:dyDescent="0.25">
      <c r="A226" s="1"/>
      <c r="B226" s="1"/>
      <c r="C226" s="1"/>
      <c r="D226" s="1"/>
      <c r="E226" s="91"/>
      <c r="F226" s="91"/>
      <c r="G226" s="11"/>
      <c r="H226" s="11"/>
      <c r="J226" s="1"/>
      <c r="K226" s="1"/>
    </row>
    <row r="227" spans="1:11" s="3" customFormat="1" x14ac:dyDescent="0.25">
      <c r="A227" s="1"/>
      <c r="B227" s="1"/>
      <c r="C227" s="1"/>
      <c r="D227" s="1"/>
      <c r="E227" s="91"/>
      <c r="F227" s="91"/>
      <c r="G227" s="11"/>
      <c r="H227" s="11"/>
      <c r="J227" s="1"/>
      <c r="K227" s="1"/>
    </row>
    <row r="228" spans="1:11" s="3" customFormat="1" x14ac:dyDescent="0.25">
      <c r="A228" s="1"/>
      <c r="B228" s="1"/>
      <c r="C228" s="1"/>
      <c r="D228" s="1"/>
      <c r="E228" s="91"/>
      <c r="F228" s="91"/>
      <c r="G228" s="11"/>
      <c r="H228" s="11"/>
      <c r="J228" s="1"/>
      <c r="K228" s="1"/>
    </row>
    <row r="229" spans="1:11" s="3" customFormat="1" x14ac:dyDescent="0.25">
      <c r="A229" s="1"/>
      <c r="B229" s="1"/>
      <c r="C229" s="1"/>
      <c r="D229" s="1"/>
      <c r="E229" s="91"/>
      <c r="F229" s="91"/>
      <c r="G229" s="11"/>
      <c r="H229" s="11"/>
      <c r="J229" s="1"/>
      <c r="K229" s="1"/>
    </row>
    <row r="230" spans="1:11" s="3" customFormat="1" x14ac:dyDescent="0.25">
      <c r="A230" s="1"/>
      <c r="B230" s="1"/>
      <c r="C230" s="1"/>
      <c r="D230" s="1"/>
      <c r="E230" s="91"/>
      <c r="F230" s="91"/>
      <c r="G230" s="11"/>
      <c r="H230" s="11"/>
      <c r="J230" s="1"/>
      <c r="K230" s="1"/>
    </row>
    <row r="231" spans="1:11" s="3" customFormat="1" x14ac:dyDescent="0.25">
      <c r="A231" s="1"/>
      <c r="B231" s="1"/>
      <c r="C231" s="1"/>
      <c r="D231" s="1"/>
      <c r="E231" s="91"/>
      <c r="F231" s="91"/>
      <c r="G231" s="11"/>
      <c r="H231" s="11"/>
      <c r="J231" s="1"/>
      <c r="K231" s="1"/>
    </row>
    <row r="232" spans="1:11" s="3" customFormat="1" x14ac:dyDescent="0.25">
      <c r="A232" s="1"/>
      <c r="B232" s="1"/>
      <c r="C232" s="1"/>
      <c r="D232" s="1"/>
      <c r="E232" s="91"/>
      <c r="F232" s="91"/>
      <c r="G232" s="11"/>
      <c r="H232" s="11"/>
      <c r="J232" s="1"/>
      <c r="K232" s="1"/>
    </row>
    <row r="233" spans="1:11" s="3" customFormat="1" x14ac:dyDescent="0.25">
      <c r="A233" s="1"/>
      <c r="B233" s="1"/>
      <c r="C233" s="1"/>
      <c r="D233" s="1"/>
      <c r="E233" s="91"/>
      <c r="F233" s="91"/>
      <c r="G233" s="11"/>
      <c r="H233" s="11"/>
      <c r="J233" s="1"/>
      <c r="K233" s="1"/>
    </row>
    <row r="234" spans="1:11" s="3" customFormat="1" x14ac:dyDescent="0.25">
      <c r="A234" s="1"/>
      <c r="B234" s="1"/>
      <c r="C234" s="1"/>
      <c r="D234" s="1"/>
      <c r="E234" s="91"/>
      <c r="F234" s="91"/>
      <c r="G234" s="11"/>
      <c r="H234" s="11"/>
      <c r="J234" s="1"/>
      <c r="K234" s="1"/>
    </row>
    <row r="235" spans="1:11" s="3" customFormat="1" x14ac:dyDescent="0.25">
      <c r="A235" s="1"/>
      <c r="B235" s="1"/>
      <c r="C235" s="1"/>
      <c r="D235" s="1"/>
      <c r="E235" s="91"/>
      <c r="F235" s="91"/>
      <c r="G235" s="11"/>
      <c r="H235" s="11"/>
      <c r="J235" s="1"/>
      <c r="K235" s="1"/>
    </row>
    <row r="236" spans="1:11" s="3" customFormat="1" x14ac:dyDescent="0.25">
      <c r="A236" s="1"/>
      <c r="B236" s="1"/>
      <c r="C236" s="1"/>
      <c r="D236" s="1"/>
      <c r="E236" s="91"/>
      <c r="F236" s="91"/>
      <c r="G236" s="11"/>
      <c r="H236" s="11"/>
      <c r="J236" s="1"/>
      <c r="K236" s="1"/>
    </row>
    <row r="237" spans="1:11" s="3" customFormat="1" x14ac:dyDescent="0.25">
      <c r="A237" s="1"/>
      <c r="B237" s="1"/>
      <c r="C237" s="1"/>
      <c r="D237" s="1"/>
      <c r="E237" s="91"/>
      <c r="F237" s="91"/>
      <c r="G237" s="11"/>
      <c r="H237" s="11"/>
      <c r="J237" s="1"/>
      <c r="K237" s="1"/>
    </row>
    <row r="238" spans="1:11" s="3" customFormat="1" x14ac:dyDescent="0.25">
      <c r="A238" s="1"/>
      <c r="B238" s="1"/>
      <c r="C238" s="1"/>
      <c r="D238" s="1"/>
      <c r="E238" s="91"/>
      <c r="F238" s="91"/>
      <c r="G238" s="11"/>
      <c r="H238" s="11"/>
      <c r="J238" s="1"/>
      <c r="K238" s="1"/>
    </row>
    <row r="239" spans="1:11" s="3" customFormat="1" x14ac:dyDescent="0.25">
      <c r="A239" s="1"/>
      <c r="B239" s="1"/>
      <c r="C239" s="1"/>
      <c r="D239" s="1"/>
      <c r="E239" s="91"/>
      <c r="F239" s="91"/>
      <c r="G239" s="11"/>
      <c r="H239" s="11"/>
      <c r="J239" s="1"/>
      <c r="K239" s="1"/>
    </row>
    <row r="240" spans="1:11" s="3" customFormat="1" x14ac:dyDescent="0.25">
      <c r="A240" s="1"/>
      <c r="B240" s="1"/>
      <c r="C240" s="1"/>
      <c r="D240" s="1"/>
      <c r="E240" s="91"/>
      <c r="F240" s="91"/>
      <c r="G240" s="11"/>
      <c r="H240" s="11"/>
      <c r="J240" s="1"/>
      <c r="K240" s="1"/>
    </row>
    <row r="241" spans="1:11" s="3" customFormat="1" x14ac:dyDescent="0.25">
      <c r="A241" s="1"/>
      <c r="B241" s="1"/>
      <c r="C241" s="1"/>
      <c r="D241" s="1"/>
      <c r="E241" s="91"/>
      <c r="F241" s="91"/>
      <c r="G241" s="11"/>
      <c r="H241" s="11"/>
      <c r="J241" s="1"/>
      <c r="K241" s="1"/>
    </row>
    <row r="242" spans="1:11" s="3" customFormat="1" x14ac:dyDescent="0.25">
      <c r="A242" s="1"/>
      <c r="B242" s="1"/>
      <c r="C242" s="1"/>
      <c r="D242" s="1"/>
      <c r="E242" s="91"/>
      <c r="F242" s="91"/>
      <c r="G242" s="11"/>
      <c r="H242" s="11"/>
      <c r="J242" s="1"/>
      <c r="K242" s="1"/>
    </row>
    <row r="243" spans="1:11" s="3" customFormat="1" x14ac:dyDescent="0.25">
      <c r="A243" s="1"/>
      <c r="B243" s="1"/>
      <c r="C243" s="1"/>
      <c r="D243" s="1"/>
      <c r="E243" s="91"/>
      <c r="F243" s="91"/>
      <c r="G243" s="11"/>
      <c r="H243" s="11"/>
      <c r="J243" s="1"/>
      <c r="K243" s="1"/>
    </row>
    <row r="244" spans="1:11" s="3" customFormat="1" x14ac:dyDescent="0.25">
      <c r="A244" s="1"/>
      <c r="B244" s="1"/>
      <c r="C244" s="1"/>
      <c r="D244" s="1"/>
      <c r="E244" s="91"/>
      <c r="F244" s="91"/>
      <c r="G244" s="11"/>
      <c r="H244" s="11"/>
      <c r="J244" s="1"/>
      <c r="K244" s="1"/>
    </row>
    <row r="245" spans="1:11" s="3" customFormat="1" x14ac:dyDescent="0.25">
      <c r="A245" s="1"/>
      <c r="B245" s="1"/>
      <c r="C245" s="1"/>
      <c r="D245" s="1"/>
      <c r="E245" s="91"/>
      <c r="F245" s="91"/>
      <c r="G245" s="11"/>
      <c r="H245" s="11"/>
      <c r="J245" s="1"/>
      <c r="K245" s="1"/>
    </row>
    <row r="246" spans="1:11" s="3" customFormat="1" x14ac:dyDescent="0.25">
      <c r="A246" s="1"/>
      <c r="B246" s="1"/>
      <c r="C246" s="1"/>
      <c r="D246" s="1"/>
      <c r="E246" s="91"/>
      <c r="F246" s="91"/>
      <c r="G246" s="11"/>
      <c r="H246" s="11"/>
      <c r="J246" s="1"/>
      <c r="K246" s="1"/>
    </row>
    <row r="247" spans="1:11" s="3" customFormat="1" x14ac:dyDescent="0.25">
      <c r="A247" s="1"/>
      <c r="B247" s="1"/>
      <c r="C247" s="1"/>
      <c r="D247" s="1"/>
      <c r="E247" s="91"/>
      <c r="F247" s="91"/>
      <c r="G247" s="11"/>
      <c r="H247" s="11"/>
      <c r="J247" s="1"/>
      <c r="K247" s="1"/>
    </row>
    <row r="248" spans="1:11" s="3" customFormat="1" x14ac:dyDescent="0.25">
      <c r="A248" s="1"/>
      <c r="B248" s="1"/>
      <c r="C248" s="1"/>
      <c r="D248" s="1"/>
      <c r="E248" s="91"/>
      <c r="F248" s="91"/>
      <c r="G248" s="11"/>
      <c r="H248" s="11"/>
      <c r="J248" s="1"/>
      <c r="K248" s="1"/>
    </row>
    <row r="249" spans="1:11" s="3" customFormat="1" x14ac:dyDescent="0.25">
      <c r="A249" s="1"/>
      <c r="B249" s="1"/>
      <c r="C249" s="1"/>
      <c r="D249" s="1"/>
      <c r="E249" s="91"/>
      <c r="F249" s="91"/>
      <c r="G249" s="11"/>
      <c r="H249" s="11"/>
      <c r="J249" s="1"/>
      <c r="K249" s="1"/>
    </row>
    <row r="250" spans="1:11" s="3" customFormat="1" x14ac:dyDescent="0.25">
      <c r="A250" s="1"/>
      <c r="B250" s="1"/>
      <c r="C250" s="1"/>
      <c r="D250" s="1"/>
      <c r="E250" s="91"/>
      <c r="F250" s="91"/>
      <c r="G250" s="11"/>
      <c r="H250" s="11"/>
      <c r="J250" s="1"/>
      <c r="K250" s="1"/>
    </row>
    <row r="251" spans="1:11" s="3" customFormat="1" x14ac:dyDescent="0.25">
      <c r="A251" s="1"/>
      <c r="B251" s="1"/>
      <c r="C251" s="1"/>
      <c r="D251" s="1"/>
      <c r="E251" s="91"/>
      <c r="F251" s="91"/>
      <c r="G251" s="11"/>
      <c r="H251" s="11"/>
      <c r="J251" s="1"/>
      <c r="K251" s="1"/>
    </row>
    <row r="252" spans="1:11" s="3" customFormat="1" x14ac:dyDescent="0.25">
      <c r="A252" s="1"/>
      <c r="B252" s="1"/>
      <c r="C252" s="1"/>
      <c r="D252" s="1"/>
      <c r="E252" s="91"/>
      <c r="F252" s="91"/>
      <c r="G252" s="11"/>
      <c r="H252" s="11"/>
      <c r="J252" s="1"/>
      <c r="K252" s="1"/>
    </row>
    <row r="253" spans="1:11" s="3" customFormat="1" x14ac:dyDescent="0.25">
      <c r="A253" s="1"/>
      <c r="B253" s="1"/>
      <c r="C253" s="1"/>
      <c r="D253" s="1"/>
      <c r="E253" s="91"/>
      <c r="F253" s="91"/>
      <c r="G253" s="11"/>
      <c r="H253" s="11"/>
      <c r="J253" s="1"/>
      <c r="K253" s="1"/>
    </row>
    <row r="254" spans="1:11" s="3" customFormat="1" x14ac:dyDescent="0.25">
      <c r="A254" s="1"/>
      <c r="B254" s="1"/>
      <c r="C254" s="1"/>
      <c r="D254" s="1"/>
      <c r="E254" s="91"/>
      <c r="F254" s="91"/>
      <c r="G254" s="11"/>
      <c r="H254" s="11"/>
      <c r="J254" s="1"/>
      <c r="K254" s="1"/>
    </row>
    <row r="255" spans="1:11" s="3" customFormat="1" x14ac:dyDescent="0.25">
      <c r="A255" s="1"/>
      <c r="B255" s="1"/>
      <c r="C255" s="1"/>
      <c r="D255" s="1"/>
      <c r="E255" s="91"/>
      <c r="F255" s="91"/>
      <c r="G255" s="11"/>
      <c r="H255" s="11"/>
      <c r="J255" s="1"/>
      <c r="K255" s="1"/>
    </row>
    <row r="256" spans="1:11" s="3" customFormat="1" x14ac:dyDescent="0.25">
      <c r="A256" s="1"/>
      <c r="B256" s="1"/>
      <c r="C256" s="1"/>
      <c r="D256" s="1"/>
      <c r="E256" s="91"/>
      <c r="F256" s="91"/>
      <c r="G256" s="11"/>
      <c r="H256" s="11"/>
      <c r="J256" s="1"/>
      <c r="K256" s="1"/>
    </row>
    <row r="257" spans="1:11" s="3" customFormat="1" x14ac:dyDescent="0.25">
      <c r="A257" s="1"/>
      <c r="B257" s="1"/>
      <c r="C257" s="1"/>
      <c r="D257" s="1"/>
      <c r="E257" s="91"/>
      <c r="F257" s="91"/>
      <c r="G257" s="11"/>
      <c r="H257" s="11"/>
      <c r="J257" s="1"/>
      <c r="K257" s="1"/>
    </row>
    <row r="258" spans="1:11" s="3" customFormat="1" x14ac:dyDescent="0.25">
      <c r="A258" s="1"/>
      <c r="B258" s="1"/>
      <c r="C258" s="1"/>
      <c r="D258" s="1"/>
      <c r="E258" s="91"/>
      <c r="F258" s="91"/>
      <c r="G258" s="11"/>
      <c r="H258" s="11"/>
      <c r="J258" s="1"/>
      <c r="K258" s="1"/>
    </row>
    <row r="259" spans="1:11" s="3" customFormat="1" x14ac:dyDescent="0.25">
      <c r="A259" s="1"/>
      <c r="B259" s="1"/>
      <c r="C259" s="1"/>
      <c r="D259" s="1"/>
      <c r="E259" s="91"/>
      <c r="F259" s="91"/>
      <c r="G259" s="11"/>
      <c r="H259" s="11"/>
      <c r="J259" s="1"/>
      <c r="K259" s="1"/>
    </row>
    <row r="260" spans="1:11" s="3" customFormat="1" x14ac:dyDescent="0.25">
      <c r="A260" s="1"/>
      <c r="B260" s="1"/>
      <c r="C260" s="1"/>
      <c r="D260" s="1"/>
      <c r="E260" s="91"/>
      <c r="F260" s="91"/>
      <c r="G260" s="11"/>
      <c r="H260" s="11"/>
      <c r="J260" s="1"/>
      <c r="K260" s="1"/>
    </row>
    <row r="261" spans="1:11" s="3" customFormat="1" x14ac:dyDescent="0.25">
      <c r="A261" s="1"/>
      <c r="B261" s="1"/>
      <c r="C261" s="1"/>
      <c r="D261" s="1"/>
      <c r="E261" s="91"/>
      <c r="F261" s="91"/>
      <c r="G261" s="11"/>
      <c r="H261" s="11"/>
      <c r="J261" s="1"/>
      <c r="K261" s="1"/>
    </row>
    <row r="262" spans="1:11" s="3" customFormat="1" x14ac:dyDescent="0.25">
      <c r="A262" s="1"/>
      <c r="B262" s="1"/>
      <c r="C262" s="1"/>
      <c r="D262" s="1"/>
      <c r="E262" s="91"/>
      <c r="F262" s="91"/>
      <c r="G262" s="11"/>
      <c r="H262" s="11"/>
      <c r="J262" s="1"/>
      <c r="K262" s="1"/>
    </row>
    <row r="263" spans="1:11" s="3" customFormat="1" x14ac:dyDescent="0.25">
      <c r="A263" s="1"/>
      <c r="B263" s="1"/>
      <c r="C263" s="1"/>
      <c r="D263" s="1"/>
      <c r="E263" s="91"/>
      <c r="F263" s="91"/>
      <c r="G263" s="11"/>
      <c r="H263" s="11"/>
      <c r="J263" s="1"/>
      <c r="K263" s="1"/>
    </row>
    <row r="264" spans="1:11" s="3" customFormat="1" x14ac:dyDescent="0.25">
      <c r="A264" s="1"/>
      <c r="B264" s="1"/>
      <c r="C264" s="1"/>
      <c r="D264" s="1"/>
      <c r="E264" s="91"/>
      <c r="F264" s="91"/>
      <c r="G264" s="11"/>
      <c r="H264" s="11"/>
      <c r="J264" s="1"/>
      <c r="K264" s="1"/>
    </row>
    <row r="265" spans="1:11" s="3" customFormat="1" x14ac:dyDescent="0.25">
      <c r="A265" s="1"/>
      <c r="B265" s="1"/>
      <c r="C265" s="1"/>
      <c r="D265" s="1"/>
      <c r="E265" s="91"/>
      <c r="F265" s="91"/>
      <c r="G265" s="11"/>
      <c r="H265" s="11"/>
      <c r="J265" s="1"/>
      <c r="K265" s="1"/>
    </row>
    <row r="266" spans="1:11" s="3" customFormat="1" x14ac:dyDescent="0.25">
      <c r="A266" s="1"/>
      <c r="B266" s="1"/>
      <c r="C266" s="1"/>
      <c r="D266" s="1"/>
      <c r="E266" s="91"/>
      <c r="F266" s="91"/>
      <c r="G266" s="11"/>
      <c r="H266" s="11"/>
      <c r="J266" s="1"/>
      <c r="K266" s="1"/>
    </row>
    <row r="267" spans="1:11" s="3" customFormat="1" x14ac:dyDescent="0.25">
      <c r="A267" s="1"/>
      <c r="B267" s="1"/>
      <c r="C267" s="1"/>
      <c r="D267" s="1"/>
      <c r="E267" s="91"/>
      <c r="F267" s="91"/>
      <c r="G267" s="11"/>
      <c r="H267" s="11"/>
      <c r="J267" s="1"/>
      <c r="K267" s="1"/>
    </row>
    <row r="268" spans="1:11" s="3" customFormat="1" x14ac:dyDescent="0.25">
      <c r="A268" s="1"/>
      <c r="B268" s="1"/>
      <c r="C268" s="1"/>
      <c r="D268" s="1"/>
      <c r="E268" s="91"/>
      <c r="F268" s="91"/>
      <c r="G268" s="11"/>
      <c r="H268" s="11"/>
      <c r="J268" s="1"/>
      <c r="K268" s="1"/>
    </row>
    <row r="269" spans="1:11" s="3" customFormat="1" x14ac:dyDescent="0.25">
      <c r="A269" s="1"/>
      <c r="B269" s="1"/>
      <c r="C269" s="1"/>
      <c r="D269" s="1"/>
      <c r="E269" s="91"/>
      <c r="F269" s="91"/>
      <c r="G269" s="11"/>
      <c r="H269" s="11"/>
      <c r="J269" s="1"/>
      <c r="K269" s="1"/>
    </row>
    <row r="270" spans="1:11" s="3" customFormat="1" x14ac:dyDescent="0.25">
      <c r="A270" s="1"/>
      <c r="B270" s="1"/>
      <c r="C270" s="1"/>
      <c r="D270" s="1"/>
      <c r="E270" s="1"/>
      <c r="F270" s="1"/>
      <c r="G270" s="11"/>
      <c r="H270" s="11"/>
      <c r="J270" s="1"/>
      <c r="K270" s="1"/>
    </row>
    <row r="271" spans="1:11" s="3" customFormat="1" x14ac:dyDescent="0.25">
      <c r="A271" s="1"/>
      <c r="B271" s="1"/>
      <c r="C271" s="1"/>
      <c r="D271" s="1"/>
      <c r="E271" s="1"/>
      <c r="F271" s="1"/>
      <c r="G271" s="11"/>
      <c r="H271" s="11"/>
      <c r="J271" s="1"/>
      <c r="K271" s="1"/>
    </row>
    <row r="272" spans="1:11" s="3" customFormat="1" x14ac:dyDescent="0.25">
      <c r="A272" s="1"/>
      <c r="B272" s="1"/>
      <c r="C272" s="1"/>
      <c r="D272" s="1"/>
      <c r="E272" s="1"/>
      <c r="F272" s="1"/>
      <c r="G272" s="11"/>
      <c r="H272" s="11"/>
      <c r="J272" s="1"/>
      <c r="K272" s="1"/>
    </row>
    <row r="273" spans="1:11" s="3" customFormat="1" x14ac:dyDescent="0.25">
      <c r="A273" s="1"/>
      <c r="B273" s="1"/>
      <c r="C273" s="1"/>
      <c r="D273" s="1"/>
      <c r="E273" s="1"/>
      <c r="F273" s="1"/>
      <c r="G273" s="11"/>
      <c r="H273" s="11"/>
      <c r="J273" s="1"/>
      <c r="K273" s="1"/>
    </row>
    <row r="274" spans="1:11" s="3" customFormat="1" x14ac:dyDescent="0.25">
      <c r="A274" s="1"/>
      <c r="B274" s="1"/>
      <c r="C274" s="1"/>
      <c r="D274" s="1"/>
      <c r="E274" s="1"/>
      <c r="F274" s="1"/>
      <c r="G274" s="11"/>
      <c r="H274" s="11"/>
      <c r="J274" s="1"/>
      <c r="K274" s="1"/>
    </row>
    <row r="275" spans="1:11" s="3" customFormat="1" x14ac:dyDescent="0.25">
      <c r="A275" s="1"/>
      <c r="B275" s="1"/>
      <c r="C275" s="1"/>
      <c r="D275" s="1"/>
      <c r="E275" s="1"/>
      <c r="F275" s="1"/>
      <c r="G275" s="11"/>
      <c r="H275" s="11"/>
      <c r="J275" s="1"/>
      <c r="K275" s="1"/>
    </row>
    <row r="276" spans="1:11" s="3" customFormat="1" x14ac:dyDescent="0.25">
      <c r="A276" s="1"/>
      <c r="B276" s="1"/>
      <c r="C276" s="1"/>
      <c r="D276" s="1"/>
      <c r="E276" s="1"/>
      <c r="F276" s="1"/>
      <c r="G276" s="11"/>
      <c r="H276" s="11"/>
      <c r="J276" s="1"/>
      <c r="K276" s="1"/>
    </row>
    <row r="277" spans="1:11" s="3" customFormat="1" x14ac:dyDescent="0.25">
      <c r="A277" s="1"/>
      <c r="B277" s="1"/>
      <c r="C277" s="1"/>
      <c r="D277" s="1"/>
      <c r="E277" s="1"/>
      <c r="F277" s="1"/>
      <c r="G277" s="11"/>
      <c r="H277" s="11"/>
      <c r="J277" s="1"/>
      <c r="K277" s="1"/>
    </row>
    <row r="278" spans="1:11" s="3" customFormat="1" x14ac:dyDescent="0.25">
      <c r="A278" s="1"/>
      <c r="B278" s="1"/>
      <c r="C278" s="1"/>
      <c r="D278" s="1"/>
      <c r="E278" s="1"/>
      <c r="F278" s="1"/>
      <c r="G278" s="11"/>
      <c r="H278" s="11"/>
      <c r="J278" s="1"/>
      <c r="K278" s="1"/>
    </row>
    <row r="279" spans="1:11" s="3" customFormat="1" x14ac:dyDescent="0.25">
      <c r="A279" s="1"/>
      <c r="B279" s="1"/>
      <c r="C279" s="1"/>
      <c r="D279" s="1"/>
      <c r="E279" s="1"/>
      <c r="F279" s="1"/>
      <c r="G279" s="11"/>
      <c r="H279" s="11"/>
      <c r="J279" s="1"/>
      <c r="K279" s="1"/>
    </row>
    <row r="280" spans="1:11" s="3" customFormat="1" x14ac:dyDescent="0.25">
      <c r="A280" s="1"/>
      <c r="B280" s="1"/>
      <c r="C280" s="1"/>
      <c r="D280" s="1"/>
      <c r="E280" s="1"/>
      <c r="F280" s="1"/>
      <c r="G280" s="11"/>
      <c r="H280" s="11"/>
      <c r="J280" s="1"/>
      <c r="K280" s="1"/>
    </row>
    <row r="281" spans="1:11" s="3" customFormat="1" x14ac:dyDescent="0.25">
      <c r="A281" s="1"/>
      <c r="B281" s="1"/>
      <c r="C281" s="1"/>
      <c r="D281" s="1"/>
      <c r="E281" s="1"/>
      <c r="F281" s="1"/>
      <c r="G281" s="11"/>
      <c r="H281" s="11"/>
      <c r="J281" s="1"/>
      <c r="K281" s="1"/>
    </row>
    <row r="282" spans="1:11" s="3" customFormat="1" x14ac:dyDescent="0.25">
      <c r="A282" s="1"/>
      <c r="B282" s="1"/>
      <c r="C282" s="1"/>
      <c r="D282" s="1"/>
      <c r="E282" s="1"/>
      <c r="F282" s="1"/>
      <c r="G282" s="11"/>
      <c r="H282" s="11"/>
      <c r="J282" s="1"/>
      <c r="K282" s="1"/>
    </row>
    <row r="283" spans="1:11" s="3" customFormat="1" x14ac:dyDescent="0.25">
      <c r="A283" s="1"/>
      <c r="B283" s="1"/>
      <c r="C283" s="1"/>
      <c r="D283" s="1"/>
      <c r="E283" s="1"/>
      <c r="F283" s="1"/>
      <c r="G283" s="11"/>
      <c r="H283" s="11"/>
      <c r="J283" s="1"/>
      <c r="K283" s="1"/>
    </row>
    <row r="284" spans="1:11" s="3" customFormat="1" x14ac:dyDescent="0.25">
      <c r="A284" s="1"/>
      <c r="B284" s="1"/>
      <c r="C284" s="1"/>
      <c r="D284" s="1"/>
      <c r="E284" s="1"/>
      <c r="F284" s="1"/>
      <c r="G284" s="11"/>
      <c r="H284" s="11"/>
      <c r="J284" s="1"/>
      <c r="K284" s="1"/>
    </row>
    <row r="285" spans="1:11" s="3" customFormat="1" x14ac:dyDescent="0.25">
      <c r="A285" s="1"/>
      <c r="B285" s="1"/>
      <c r="C285" s="1"/>
      <c r="D285" s="1"/>
      <c r="E285" s="1"/>
      <c r="F285" s="1"/>
      <c r="G285" s="11"/>
      <c r="H285" s="11"/>
      <c r="J285" s="1"/>
      <c r="K285" s="1"/>
    </row>
    <row r="286" spans="1:11" s="3" customFormat="1" x14ac:dyDescent="0.25">
      <c r="A286" s="1"/>
      <c r="B286" s="1"/>
      <c r="C286" s="1"/>
      <c r="D286" s="1"/>
      <c r="E286" s="1"/>
      <c r="F286" s="1"/>
      <c r="G286" s="11"/>
      <c r="H286" s="11"/>
      <c r="J286" s="1"/>
      <c r="K286" s="1"/>
    </row>
    <row r="287" spans="1:11" s="3" customFormat="1" x14ac:dyDescent="0.25">
      <c r="A287" s="1"/>
      <c r="B287" s="1"/>
      <c r="C287" s="1"/>
      <c r="D287" s="1"/>
      <c r="E287" s="1"/>
      <c r="F287" s="1"/>
      <c r="G287" s="11"/>
      <c r="H287" s="11"/>
      <c r="J287" s="1"/>
      <c r="K287" s="1"/>
    </row>
    <row r="288" spans="1:11" s="3" customFormat="1" x14ac:dyDescent="0.25">
      <c r="A288" s="1"/>
      <c r="B288" s="1"/>
      <c r="C288" s="1"/>
      <c r="D288" s="1"/>
      <c r="E288" s="1"/>
      <c r="F288" s="1"/>
      <c r="G288" s="11"/>
      <c r="H288" s="11"/>
      <c r="J288" s="1"/>
      <c r="K288" s="1"/>
    </row>
    <row r="289" spans="1:11" s="3" customFormat="1" x14ac:dyDescent="0.25">
      <c r="A289" s="1"/>
      <c r="B289" s="1"/>
      <c r="C289" s="1"/>
      <c r="D289" s="1"/>
      <c r="E289" s="1"/>
      <c r="F289" s="1"/>
      <c r="G289" s="11"/>
      <c r="H289" s="11"/>
      <c r="J289" s="1"/>
      <c r="K289" s="1"/>
    </row>
    <row r="290" spans="1:11" s="3" customFormat="1" x14ac:dyDescent="0.25">
      <c r="A290" s="1"/>
      <c r="B290" s="1"/>
      <c r="C290" s="1"/>
      <c r="D290" s="1"/>
      <c r="E290" s="1"/>
      <c r="F290" s="1"/>
      <c r="G290" s="11"/>
      <c r="H290" s="11"/>
      <c r="J290" s="1"/>
      <c r="K290" s="1"/>
    </row>
    <row r="291" spans="1:11" s="3" customFormat="1" x14ac:dyDescent="0.25">
      <c r="A291" s="1"/>
      <c r="B291" s="1"/>
      <c r="C291" s="1"/>
      <c r="D291" s="1"/>
      <c r="E291" s="1"/>
      <c r="F291" s="1"/>
      <c r="G291" s="11"/>
      <c r="H291" s="11"/>
      <c r="J291" s="1"/>
      <c r="K291" s="1"/>
    </row>
    <row r="292" spans="1:11" s="3" customFormat="1" x14ac:dyDescent="0.25">
      <c r="A292" s="1"/>
      <c r="B292" s="1"/>
      <c r="C292" s="1"/>
      <c r="D292" s="1"/>
      <c r="E292" s="1"/>
      <c r="F292" s="1"/>
      <c r="G292" s="11"/>
      <c r="H292" s="11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1"/>
      <c r="H293" s="11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1"/>
      <c r="H294" s="11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1"/>
      <c r="H295" s="11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1"/>
      <c r="H296" s="11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1"/>
      <c r="H297" s="11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1"/>
      <c r="H298" s="11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1"/>
      <c r="H299" s="11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1"/>
      <c r="H300" s="11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1"/>
      <c r="H301" s="11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1"/>
      <c r="H302" s="11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1"/>
      <c r="H303" s="11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1"/>
      <c r="H304" s="11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1"/>
      <c r="H305" s="11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1"/>
      <c r="H306" s="11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1"/>
      <c r="H307" s="11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1"/>
      <c r="H308" s="11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1"/>
      <c r="H309" s="11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1"/>
      <c r="H310" s="11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1"/>
      <c r="H311" s="11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1"/>
      <c r="H312" s="11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1"/>
      <c r="H313" s="11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1"/>
      <c r="H314" s="11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1"/>
      <c r="H315" s="11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1"/>
      <c r="H316" s="11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1"/>
      <c r="H317" s="11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1"/>
      <c r="H318" s="11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1"/>
      <c r="H319" s="11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90"/>
      <c r="H320" s="90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90"/>
      <c r="H321" s="90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90"/>
      <c r="H322" s="90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90"/>
      <c r="H323" s="90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90"/>
      <c r="H324" s="90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90"/>
      <c r="H325" s="90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90"/>
      <c r="H326" s="90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90"/>
      <c r="H327" s="90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90"/>
      <c r="H328" s="90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90"/>
      <c r="H329" s="90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90"/>
      <c r="H330" s="90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90"/>
      <c r="H331" s="90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90"/>
      <c r="H332" s="90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90"/>
      <c r="H333" s="90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90"/>
      <c r="H334" s="90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90"/>
      <c r="H335" s="90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90"/>
      <c r="H336" s="90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90"/>
      <c r="H337" s="90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90"/>
      <c r="H338" s="90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90"/>
      <c r="H339" s="90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90"/>
      <c r="H340" s="90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90"/>
      <c r="H341" s="90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90"/>
      <c r="H342" s="90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90"/>
      <c r="H343" s="90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0"/>
      <c r="H344" s="90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0"/>
      <c r="H345" s="90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0"/>
      <c r="H346" s="90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0"/>
      <c r="H347" s="90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0"/>
      <c r="H348" s="90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0"/>
      <c r="H349" s="90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0"/>
      <c r="H350" s="90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0"/>
      <c r="H351" s="90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0"/>
      <c r="H352" s="90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0"/>
      <c r="H353" s="90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0"/>
      <c r="H354" s="90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0"/>
      <c r="H355" s="90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0"/>
      <c r="H356" s="90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0"/>
      <c r="H357" s="90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0"/>
      <c r="H358" s="90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0"/>
      <c r="H359" s="90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0"/>
      <c r="H360" s="90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0"/>
      <c r="H361" s="90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0"/>
      <c r="H362" s="90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0"/>
      <c r="H363" s="90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0"/>
      <c r="H364" s="90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0"/>
      <c r="H365" s="90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0"/>
      <c r="H366" s="90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0"/>
      <c r="H367" s="90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0"/>
      <c r="H368" s="90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0"/>
      <c r="H369" s="90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0"/>
      <c r="H370" s="90"/>
      <c r="J370" s="1"/>
      <c r="K370" s="1"/>
    </row>
  </sheetData>
  <mergeCells count="349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B9:D9"/>
    <mergeCell ref="E9:F9"/>
    <mergeCell ref="G9:H9"/>
    <mergeCell ref="B17:D17"/>
    <mergeCell ref="E17:F17"/>
    <mergeCell ref="G17:H17"/>
    <mergeCell ref="B18:D18"/>
    <mergeCell ref="E13:F13"/>
    <mergeCell ref="G13:H13"/>
    <mergeCell ref="E14:F14"/>
    <mergeCell ref="G14:H14"/>
    <mergeCell ref="E15:F15"/>
    <mergeCell ref="G15:H15"/>
    <mergeCell ref="E19:F19"/>
    <mergeCell ref="G19:H19"/>
    <mergeCell ref="J19:K19"/>
    <mergeCell ref="E20:F20"/>
    <mergeCell ref="G20:H20"/>
    <mergeCell ref="E21:F21"/>
    <mergeCell ref="G21:H21"/>
    <mergeCell ref="E16:F16"/>
    <mergeCell ref="G16:H16"/>
    <mergeCell ref="E25:F25"/>
    <mergeCell ref="G25:H25"/>
    <mergeCell ref="E26:F26"/>
    <mergeCell ref="G26:H26"/>
    <mergeCell ref="E22:F22"/>
    <mergeCell ref="G22:H22"/>
    <mergeCell ref="E23:F23"/>
    <mergeCell ref="G23:H23"/>
    <mergeCell ref="E24:F24"/>
    <mergeCell ref="G24:H24"/>
    <mergeCell ref="G32:H32"/>
    <mergeCell ref="E33:F33"/>
    <mergeCell ref="G33:H33"/>
    <mergeCell ref="B34:G34"/>
    <mergeCell ref="B27:G27"/>
    <mergeCell ref="B29:D29"/>
    <mergeCell ref="E29:F29"/>
    <mergeCell ref="G29:H29"/>
    <mergeCell ref="B30:E30"/>
    <mergeCell ref="E31:F31"/>
    <mergeCell ref="G31:H31"/>
    <mergeCell ref="B40:G40"/>
    <mergeCell ref="B41:G41"/>
    <mergeCell ref="B42:G42"/>
    <mergeCell ref="E43:F43"/>
    <mergeCell ref="B44:F44"/>
    <mergeCell ref="E45:F45"/>
    <mergeCell ref="B35:G35"/>
    <mergeCell ref="B36:G36"/>
    <mergeCell ref="B37:G37"/>
    <mergeCell ref="B38:G38"/>
    <mergeCell ref="B39:D39"/>
    <mergeCell ref="E39:F39"/>
    <mergeCell ref="E51:F51"/>
    <mergeCell ref="E52:F52"/>
    <mergeCell ref="E53:F53"/>
    <mergeCell ref="E54:F54"/>
    <mergeCell ref="E55:F55"/>
    <mergeCell ref="E56:F56"/>
    <mergeCell ref="L45:N45"/>
    <mergeCell ref="E46:F46"/>
    <mergeCell ref="E47:F47"/>
    <mergeCell ref="E48:F48"/>
    <mergeCell ref="E49:F49"/>
    <mergeCell ref="E50:F50"/>
    <mergeCell ref="E63:F63"/>
    <mergeCell ref="E64:F64"/>
    <mergeCell ref="E65:F65"/>
    <mergeCell ref="E66:F66"/>
    <mergeCell ref="E67:F67"/>
    <mergeCell ref="E68:F68"/>
    <mergeCell ref="E57:F57"/>
    <mergeCell ref="E58:F58"/>
    <mergeCell ref="E59:F59"/>
    <mergeCell ref="E60:F60"/>
    <mergeCell ref="E61:F61"/>
    <mergeCell ref="E62:F62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67:F267"/>
    <mergeCell ref="E268:F268"/>
    <mergeCell ref="E269:F269"/>
    <mergeCell ref="G320:H320"/>
    <mergeCell ref="G321:H321"/>
    <mergeCell ref="G322:H322"/>
    <mergeCell ref="E261:F261"/>
    <mergeCell ref="E262:F262"/>
    <mergeCell ref="E263:F263"/>
    <mergeCell ref="E264:F264"/>
    <mergeCell ref="E265:F265"/>
    <mergeCell ref="E266:F266"/>
    <mergeCell ref="G329:H329"/>
    <mergeCell ref="G330:H330"/>
    <mergeCell ref="G331:H331"/>
    <mergeCell ref="G332:H332"/>
    <mergeCell ref="G333:H333"/>
    <mergeCell ref="G334:H334"/>
    <mergeCell ref="G323:H323"/>
    <mergeCell ref="G324:H324"/>
    <mergeCell ref="G325:H325"/>
    <mergeCell ref="G326:H326"/>
    <mergeCell ref="G327:H327"/>
    <mergeCell ref="G328:H328"/>
    <mergeCell ref="G341:H341"/>
    <mergeCell ref="G342:H342"/>
    <mergeCell ref="G343:H343"/>
    <mergeCell ref="G344:H344"/>
    <mergeCell ref="G345:H345"/>
    <mergeCell ref="G346:H346"/>
    <mergeCell ref="G335:H335"/>
    <mergeCell ref="G336:H336"/>
    <mergeCell ref="G337:H337"/>
    <mergeCell ref="G338:H338"/>
    <mergeCell ref="G339:H339"/>
    <mergeCell ref="G340:H340"/>
    <mergeCell ref="G353:H353"/>
    <mergeCell ref="G354:H354"/>
    <mergeCell ref="G355:H355"/>
    <mergeCell ref="G356:H356"/>
    <mergeCell ref="G357:H357"/>
    <mergeCell ref="G358:H358"/>
    <mergeCell ref="G347:H347"/>
    <mergeCell ref="G348:H348"/>
    <mergeCell ref="G349:H349"/>
    <mergeCell ref="G350:H350"/>
    <mergeCell ref="G351:H351"/>
    <mergeCell ref="G352:H352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</mergeCells>
  <pageMargins left="0.51181102362204722" right="0.51181102362204722" top="0.74803149606299213" bottom="0.74803149606299213" header="0.51181102362204722" footer="0.51181102362204722"/>
  <pageSetup scale="7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N394"/>
  <sheetViews>
    <sheetView showGridLines="0" topLeftCell="A43" zoomScaleNormal="100" zoomScaleSheetLayoutView="100" workbookViewId="0">
      <selection activeCell="B63" sqref="B63:G63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60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13.85546875" style="1" customWidth="1"/>
    <col min="11" max="11" width="20.42578125" style="1" customWidth="1"/>
    <col min="12" max="12" width="49.85546875" style="1" bestFit="1" customWidth="1"/>
    <col min="13" max="14" width="15.28515625" style="1" bestFit="1" customWidth="1"/>
    <col min="15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111" t="s">
        <v>41</v>
      </c>
      <c r="C2" s="111"/>
      <c r="D2" s="111"/>
      <c r="E2" s="111"/>
      <c r="F2" s="111"/>
      <c r="G2" s="111"/>
      <c r="H2" s="111"/>
      <c r="I2" s="111"/>
    </row>
    <row r="3" spans="2:13" ht="13.5" hidden="1" customHeight="1" x14ac:dyDescent="0.25">
      <c r="B3" s="112" t="e">
        <f>UPPER(#REF!)</f>
        <v>#REF!</v>
      </c>
      <c r="C3" s="112"/>
      <c r="D3" s="112"/>
      <c r="E3" s="12"/>
      <c r="F3" s="12"/>
      <c r="G3" s="12"/>
      <c r="H3" s="12"/>
      <c r="I3" s="13"/>
    </row>
    <row r="4" spans="2:13" ht="12.75" customHeight="1" x14ac:dyDescent="0.25">
      <c r="B4" s="113" t="s">
        <v>6</v>
      </c>
      <c r="C4" s="113"/>
      <c r="D4" s="113"/>
      <c r="E4" s="14">
        <v>0.79166666666666663</v>
      </c>
      <c r="F4" s="114" t="s">
        <v>13</v>
      </c>
      <c r="G4" s="115"/>
      <c r="H4" s="15">
        <v>0.11458333333333333</v>
      </c>
      <c r="I4" s="16">
        <f ca="1">NOW()</f>
        <v>42761.528137037036</v>
      </c>
    </row>
    <row r="5" spans="2:13" ht="15.75" x14ac:dyDescent="0.25">
      <c r="B5" s="116" t="s">
        <v>29</v>
      </c>
      <c r="C5" s="116"/>
      <c r="D5" s="116"/>
      <c r="E5" s="117" t="s">
        <v>9</v>
      </c>
      <c r="F5" s="117"/>
      <c r="G5" s="117" t="s">
        <v>7</v>
      </c>
      <c r="H5" s="117"/>
      <c r="I5" s="46">
        <v>250</v>
      </c>
      <c r="J5" s="38"/>
      <c r="K5" s="38" t="s">
        <v>31</v>
      </c>
      <c r="M5" s="3"/>
    </row>
    <row r="6" spans="2:13" ht="6.75" customHeight="1" x14ac:dyDescent="0.25">
      <c r="B6" s="47"/>
      <c r="C6" s="47"/>
      <c r="D6" s="47"/>
      <c r="E6" s="17"/>
      <c r="F6" s="17"/>
      <c r="G6" s="17"/>
      <c r="H6" s="17"/>
      <c r="I6" s="18"/>
      <c r="J6" s="38"/>
      <c r="K6" s="38"/>
    </row>
    <row r="7" spans="2:13" ht="14.25" customHeight="1" x14ac:dyDescent="0.25">
      <c r="B7" s="4" t="s">
        <v>20</v>
      </c>
      <c r="C7" s="4"/>
      <c r="D7" s="4"/>
      <c r="E7" s="105">
        <v>5000000</v>
      </c>
      <c r="F7" s="105"/>
      <c r="G7" s="106">
        <v>1</v>
      </c>
      <c r="H7" s="106"/>
      <c r="I7" s="19">
        <f>E7*G7</f>
        <v>5000000</v>
      </c>
      <c r="J7" s="38"/>
      <c r="K7" s="27">
        <v>3490000</v>
      </c>
    </row>
    <row r="8" spans="2:13" ht="36" customHeight="1" x14ac:dyDescent="0.25">
      <c r="B8" s="109" t="s">
        <v>35</v>
      </c>
      <c r="C8" s="109"/>
      <c r="D8" s="109"/>
      <c r="E8" s="106" t="s">
        <v>8</v>
      </c>
      <c r="F8" s="106"/>
      <c r="G8" s="106" t="s">
        <v>8</v>
      </c>
      <c r="H8" s="106"/>
      <c r="I8" s="44" t="s">
        <v>8</v>
      </c>
      <c r="J8" s="11"/>
      <c r="K8" s="11"/>
    </row>
    <row r="9" spans="2:13" x14ac:dyDescent="0.25">
      <c r="B9" s="110" t="s">
        <v>51</v>
      </c>
      <c r="C9" s="110"/>
      <c r="D9" s="110"/>
      <c r="E9" s="105"/>
      <c r="F9" s="105"/>
      <c r="G9" s="106"/>
      <c r="H9" s="106"/>
      <c r="I9" s="42"/>
      <c r="J9" s="11"/>
      <c r="K9" s="11"/>
    </row>
    <row r="10" spans="2:13" ht="14.25" customHeight="1" x14ac:dyDescent="0.25">
      <c r="B10" s="20" t="s">
        <v>5</v>
      </c>
      <c r="C10" s="4"/>
      <c r="D10" s="4"/>
      <c r="E10" s="105">
        <v>2000</v>
      </c>
      <c r="F10" s="105"/>
      <c r="G10" s="106">
        <f>+I5</f>
        <v>250</v>
      </c>
      <c r="H10" s="106"/>
      <c r="I10" s="52">
        <f>E10*G10</f>
        <v>500000</v>
      </c>
      <c r="J10" s="11"/>
      <c r="K10" s="11"/>
    </row>
    <row r="11" spans="2:13" ht="14.25" customHeight="1" x14ac:dyDescent="0.25">
      <c r="B11" s="20" t="s">
        <v>4</v>
      </c>
      <c r="C11" s="4"/>
      <c r="D11" s="4"/>
      <c r="E11" s="105">
        <v>3200</v>
      </c>
      <c r="F11" s="105"/>
      <c r="G11" s="106">
        <f>+I5</f>
        <v>250</v>
      </c>
      <c r="H11" s="106"/>
      <c r="I11" s="52">
        <f>E11*G11</f>
        <v>800000</v>
      </c>
      <c r="J11" s="11"/>
      <c r="K11" s="11"/>
    </row>
    <row r="12" spans="2:13" ht="14.25" customHeight="1" x14ac:dyDescent="0.25">
      <c r="B12" s="4" t="s">
        <v>26</v>
      </c>
      <c r="C12" s="4"/>
      <c r="D12" s="4"/>
      <c r="E12" s="105">
        <v>5800</v>
      </c>
      <c r="F12" s="105"/>
      <c r="G12" s="106">
        <f>+I5</f>
        <v>250</v>
      </c>
      <c r="H12" s="106"/>
      <c r="I12" s="42">
        <f>E12*G12</f>
        <v>1450000</v>
      </c>
      <c r="J12" s="11"/>
      <c r="K12" s="11"/>
    </row>
    <row r="13" spans="2:13" ht="14.25" customHeight="1" x14ac:dyDescent="0.25">
      <c r="B13" s="4" t="s">
        <v>15</v>
      </c>
      <c r="C13" s="4"/>
      <c r="D13" s="4"/>
      <c r="E13" s="105">
        <v>43900</v>
      </c>
      <c r="F13" s="105"/>
      <c r="G13" s="106">
        <f>I5-G14</f>
        <v>245</v>
      </c>
      <c r="H13" s="106"/>
      <c r="I13" s="42">
        <f>E13*G13</f>
        <v>10755500</v>
      </c>
      <c r="J13" s="11"/>
      <c r="K13" s="11"/>
    </row>
    <row r="14" spans="2:13" x14ac:dyDescent="0.25">
      <c r="B14" s="4" t="s">
        <v>11</v>
      </c>
      <c r="C14" s="4"/>
      <c r="D14" s="4"/>
      <c r="E14" s="105">
        <v>22000</v>
      </c>
      <c r="F14" s="105"/>
      <c r="G14" s="106">
        <v>5</v>
      </c>
      <c r="H14" s="106"/>
      <c r="I14" s="53">
        <f>E14*G14</f>
        <v>110000</v>
      </c>
      <c r="J14" s="11"/>
      <c r="K14" s="11"/>
    </row>
    <row r="15" spans="2:13" x14ac:dyDescent="0.25">
      <c r="B15" s="4" t="s">
        <v>16</v>
      </c>
      <c r="C15" s="4"/>
      <c r="D15" s="4"/>
      <c r="E15" s="105">
        <v>5800</v>
      </c>
      <c r="F15" s="105"/>
      <c r="G15" s="106">
        <f>+I5</f>
        <v>250</v>
      </c>
      <c r="H15" s="106"/>
      <c r="I15" s="19">
        <f>+G15*E15</f>
        <v>1450000</v>
      </c>
      <c r="J15" s="11"/>
      <c r="K15" s="11"/>
    </row>
    <row r="16" spans="2:13" x14ac:dyDescent="0.25">
      <c r="B16" s="48"/>
      <c r="C16" s="48"/>
      <c r="D16" s="48"/>
      <c r="E16" s="105"/>
      <c r="F16" s="105"/>
      <c r="G16" s="106"/>
      <c r="H16" s="106"/>
      <c r="I16" s="19"/>
      <c r="J16" s="11"/>
      <c r="K16" s="11"/>
    </row>
    <row r="17" spans="2:13" ht="17.100000000000001" customHeight="1" x14ac:dyDescent="0.25">
      <c r="B17" s="107" t="s">
        <v>27</v>
      </c>
      <c r="C17" s="107"/>
      <c r="D17" s="107"/>
      <c r="E17" s="105"/>
      <c r="F17" s="105"/>
      <c r="G17" s="106"/>
      <c r="H17" s="106"/>
      <c r="I17" s="19"/>
      <c r="J17" s="11"/>
      <c r="K17" s="11"/>
    </row>
    <row r="18" spans="2:13" ht="17.100000000000001" customHeight="1" x14ac:dyDescent="0.25">
      <c r="B18" s="108" t="s">
        <v>43</v>
      </c>
      <c r="C18" s="108"/>
      <c r="D18" s="108"/>
      <c r="E18" s="42"/>
      <c r="F18" s="42"/>
      <c r="G18" s="44"/>
      <c r="H18" s="44"/>
      <c r="I18" s="19"/>
      <c r="J18" s="11"/>
      <c r="K18" s="11"/>
    </row>
    <row r="19" spans="2:13" ht="17.100000000000001" customHeight="1" x14ac:dyDescent="0.25">
      <c r="B19" s="20" t="s">
        <v>28</v>
      </c>
      <c r="C19" s="20"/>
      <c r="D19" s="20"/>
      <c r="E19" s="105">
        <v>52400</v>
      </c>
      <c r="F19" s="105"/>
      <c r="G19" s="106">
        <f>ROUNDUP(((G13*1)/10),0)+1</f>
        <v>26</v>
      </c>
      <c r="H19" s="106"/>
      <c r="I19" s="19">
        <f>G19*E19</f>
        <v>1362400</v>
      </c>
      <c r="J19" s="11"/>
      <c r="K19" s="11"/>
    </row>
    <row r="20" spans="2:13" ht="17.100000000000001" customHeight="1" x14ac:dyDescent="0.25">
      <c r="B20" s="10" t="s">
        <v>33</v>
      </c>
      <c r="C20" s="5"/>
      <c r="D20" s="33"/>
      <c r="E20" s="105">
        <v>49900</v>
      </c>
      <c r="F20" s="105"/>
      <c r="G20" s="106">
        <f>ROUNDUP((J20/2),0)</f>
        <v>16</v>
      </c>
      <c r="H20" s="106"/>
      <c r="I20" s="19">
        <f>G20*E20</f>
        <v>798400</v>
      </c>
      <c r="J20" s="11">
        <f>ROUNDUP(((G13*1)/8),0)</f>
        <v>31</v>
      </c>
      <c r="K20" s="11"/>
    </row>
    <row r="21" spans="2:13" ht="17.100000000000001" customHeight="1" x14ac:dyDescent="0.25">
      <c r="B21" s="10" t="s">
        <v>54</v>
      </c>
      <c r="C21" s="5"/>
      <c r="D21" s="33"/>
      <c r="E21" s="105">
        <v>59900</v>
      </c>
      <c r="F21" s="105"/>
      <c r="G21" s="106">
        <f>ROUNDDOWN((J20/2),0)</f>
        <v>15</v>
      </c>
      <c r="H21" s="106"/>
      <c r="I21" s="19">
        <f>G21*E21</f>
        <v>898500</v>
      </c>
      <c r="J21" s="11"/>
      <c r="K21" s="11"/>
    </row>
    <row r="22" spans="2:13" ht="17.100000000000001" customHeight="1" x14ac:dyDescent="0.25">
      <c r="B22" s="10" t="s">
        <v>52</v>
      </c>
      <c r="C22" s="5"/>
      <c r="D22" s="33"/>
      <c r="E22" s="105">
        <v>2900</v>
      </c>
      <c r="F22" s="105"/>
      <c r="G22" s="106">
        <f>+G13</f>
        <v>245</v>
      </c>
      <c r="H22" s="106"/>
      <c r="I22" s="19">
        <f>G22*E22</f>
        <v>710500</v>
      </c>
      <c r="J22" s="11"/>
      <c r="K22" s="11"/>
    </row>
    <row r="23" spans="2:13" ht="17.100000000000001" hidden="1" customHeight="1" x14ac:dyDescent="0.25">
      <c r="B23" s="10" t="s">
        <v>36</v>
      </c>
      <c r="C23" s="20"/>
      <c r="D23" s="20"/>
      <c r="E23" s="105">
        <v>145000</v>
      </c>
      <c r="F23" s="105"/>
      <c r="G23" s="106">
        <f>ROUNDUP(((G13*5)*50%/18),0)</f>
        <v>35</v>
      </c>
      <c r="H23" s="106"/>
      <c r="I23" s="19"/>
      <c r="J23" s="11"/>
      <c r="K23" s="11">
        <f>200*4</f>
        <v>800</v>
      </c>
      <c r="L23" s="45">
        <v>1</v>
      </c>
    </row>
    <row r="24" spans="2:13" ht="17.100000000000001" hidden="1" customHeight="1" x14ac:dyDescent="0.25">
      <c r="B24" s="10" t="s">
        <v>37</v>
      </c>
      <c r="C24" s="20"/>
      <c r="D24" s="20"/>
      <c r="E24" s="105">
        <v>145000</v>
      </c>
      <c r="F24" s="105"/>
      <c r="G24" s="106">
        <f>ROUNDUP(((G13*5)*10%/18),0)</f>
        <v>7</v>
      </c>
      <c r="H24" s="106"/>
      <c r="I24" s="19"/>
      <c r="J24" s="11"/>
      <c r="K24" s="11">
        <f>+L24*K23</f>
        <v>320</v>
      </c>
      <c r="L24" s="45">
        <v>0.4</v>
      </c>
      <c r="M24" s="1">
        <f>+K24/15</f>
        <v>21.333333333333332</v>
      </c>
    </row>
    <row r="25" spans="2:13" ht="17.100000000000001" customHeight="1" x14ac:dyDescent="0.25">
      <c r="B25" s="10" t="s">
        <v>44</v>
      </c>
      <c r="C25" s="20"/>
      <c r="D25" s="20"/>
      <c r="E25" s="105">
        <v>30000</v>
      </c>
      <c r="F25" s="105"/>
      <c r="G25" s="106">
        <f>+G24+G23</f>
        <v>42</v>
      </c>
      <c r="H25" s="106"/>
      <c r="I25" s="19">
        <f>E25*G25</f>
        <v>1260000</v>
      </c>
      <c r="J25" s="11"/>
      <c r="K25" s="11"/>
      <c r="L25" s="45"/>
    </row>
    <row r="26" spans="2:13" ht="17.100000000000001" customHeight="1" x14ac:dyDescent="0.25">
      <c r="B26" s="10" t="s">
        <v>45</v>
      </c>
      <c r="C26" s="20"/>
      <c r="D26" s="20"/>
      <c r="E26" s="105">
        <v>30000</v>
      </c>
      <c r="F26" s="105"/>
      <c r="G26" s="106">
        <f>ROUNDUP(((G13*5)*40%/15),0)</f>
        <v>33</v>
      </c>
      <c r="H26" s="106"/>
      <c r="I26" s="19">
        <f>E26*G26</f>
        <v>990000</v>
      </c>
      <c r="J26" s="11"/>
      <c r="K26" s="11">
        <f>+L26*K23</f>
        <v>400</v>
      </c>
      <c r="L26" s="45">
        <v>0.5</v>
      </c>
      <c r="M26" s="1">
        <f>+K26/18</f>
        <v>22.222222222222221</v>
      </c>
    </row>
    <row r="27" spans="2:13" x14ac:dyDescent="0.25">
      <c r="B27" s="121" t="s">
        <v>14</v>
      </c>
      <c r="C27" s="121"/>
      <c r="D27" s="121"/>
      <c r="E27" s="105">
        <v>11500</v>
      </c>
      <c r="F27" s="105"/>
      <c r="G27" s="106">
        <f>+I5</f>
        <v>250</v>
      </c>
      <c r="H27" s="106"/>
      <c r="I27" s="19">
        <f>G27*E27</f>
        <v>2875000</v>
      </c>
      <c r="J27" s="11" t="e">
        <f>+#REF!/6</f>
        <v>#REF!</v>
      </c>
      <c r="K27" s="11">
        <f>+L27*K23</f>
        <v>80</v>
      </c>
      <c r="L27" s="45">
        <v>0.1</v>
      </c>
      <c r="M27" s="1">
        <f>+K27/18</f>
        <v>4.4444444444444446</v>
      </c>
    </row>
    <row r="28" spans="2:13" x14ac:dyDescent="0.25">
      <c r="B28" s="49" t="s">
        <v>1</v>
      </c>
      <c r="C28" s="49"/>
      <c r="D28" s="49"/>
      <c r="E28" s="106" t="s">
        <v>8</v>
      </c>
      <c r="F28" s="106"/>
      <c r="G28" s="106" t="s">
        <v>8</v>
      </c>
      <c r="H28" s="106"/>
      <c r="I28" s="44" t="s">
        <v>8</v>
      </c>
      <c r="J28" s="11"/>
      <c r="K28" s="11"/>
    </row>
    <row r="29" spans="2:13" x14ac:dyDescent="0.25">
      <c r="B29" s="20" t="s">
        <v>10</v>
      </c>
      <c r="C29" s="20"/>
      <c r="D29" s="20"/>
      <c r="E29" s="105">
        <v>110000</v>
      </c>
      <c r="F29" s="105"/>
      <c r="G29" s="106">
        <v>22</v>
      </c>
      <c r="H29" s="106"/>
      <c r="I29" s="19">
        <f>G29*E29</f>
        <v>2420000</v>
      </c>
      <c r="J29" s="11"/>
      <c r="K29" s="11"/>
    </row>
    <row r="30" spans="2:13" ht="15.75" thickBot="1" x14ac:dyDescent="0.3">
      <c r="B30" s="100" t="s">
        <v>17</v>
      </c>
      <c r="C30" s="100"/>
      <c r="D30" s="100"/>
      <c r="E30" s="100"/>
      <c r="F30" s="100"/>
      <c r="G30" s="100"/>
      <c r="H30" s="21"/>
      <c r="I30" s="50">
        <f>SUM(I7:I29)</f>
        <v>31380300</v>
      </c>
      <c r="J30" s="11">
        <f>+I30-CORPO!I31</f>
        <v>-936700</v>
      </c>
      <c r="K30" s="11"/>
    </row>
    <row r="31" spans="2:13" ht="7.5" customHeight="1" thickTop="1" x14ac:dyDescent="0.25">
      <c r="B31" s="22"/>
      <c r="C31" s="22"/>
      <c r="D31" s="22"/>
      <c r="E31" s="19"/>
      <c r="F31" s="19"/>
      <c r="G31" s="21"/>
      <c r="H31" s="21"/>
      <c r="I31" s="23"/>
      <c r="J31" s="11"/>
      <c r="K31" s="11"/>
    </row>
    <row r="32" spans="2:13" x14ac:dyDescent="0.25">
      <c r="B32" s="119" t="s">
        <v>2</v>
      </c>
      <c r="C32" s="119"/>
      <c r="D32" s="119"/>
      <c r="E32" s="119"/>
      <c r="F32" s="119"/>
      <c r="G32" s="119"/>
      <c r="H32" s="119"/>
      <c r="I32" s="119"/>
      <c r="J32" s="11"/>
      <c r="K32" s="11"/>
    </row>
    <row r="33" spans="1:12" ht="4.5" customHeight="1" x14ac:dyDescent="0.25">
      <c r="B33" s="17"/>
      <c r="C33" s="17"/>
      <c r="D33" s="17"/>
      <c r="E33" s="17"/>
      <c r="F33" s="17"/>
      <c r="G33" s="17"/>
      <c r="H33" s="17"/>
      <c r="I33" s="18"/>
      <c r="J33" s="11"/>
      <c r="K33" s="11"/>
    </row>
    <row r="34" spans="1:12" ht="2.25" customHeight="1" x14ac:dyDescent="0.25">
      <c r="B34" s="24"/>
      <c r="C34" s="24"/>
      <c r="D34" s="24"/>
      <c r="E34" s="24"/>
      <c r="F34" s="24"/>
      <c r="G34" s="24"/>
      <c r="H34" s="24"/>
      <c r="I34" s="25"/>
      <c r="J34" s="11"/>
      <c r="K34" s="11"/>
    </row>
    <row r="35" spans="1:12" ht="5.25" customHeight="1" x14ac:dyDescent="0.25">
      <c r="A35" s="5"/>
      <c r="B35" s="41"/>
      <c r="C35" s="41"/>
      <c r="D35" s="41"/>
      <c r="E35" s="41"/>
      <c r="F35" s="41"/>
      <c r="G35" s="41"/>
      <c r="H35" s="41"/>
      <c r="I35" s="26"/>
    </row>
    <row r="36" spans="1:12" x14ac:dyDescent="0.25">
      <c r="A36" s="5"/>
      <c r="B36" s="120" t="s">
        <v>32</v>
      </c>
      <c r="C36" s="120"/>
      <c r="D36" s="120"/>
      <c r="E36" s="43" t="s">
        <v>9</v>
      </c>
      <c r="F36" s="6"/>
      <c r="G36" s="6"/>
      <c r="H36" s="43" t="s">
        <v>0</v>
      </c>
      <c r="I36" s="43" t="s">
        <v>3</v>
      </c>
      <c r="L36" s="1">
        <f>33+16</f>
        <v>49</v>
      </c>
    </row>
    <row r="37" spans="1:12" ht="15" customHeight="1" x14ac:dyDescent="0.25">
      <c r="B37" s="118" t="s">
        <v>78</v>
      </c>
      <c r="C37" s="118"/>
      <c r="D37" s="118"/>
      <c r="E37" s="105">
        <v>1900000</v>
      </c>
      <c r="F37" s="105"/>
      <c r="G37" s="106">
        <v>1</v>
      </c>
      <c r="H37" s="106"/>
      <c r="I37" s="19">
        <f>+E37*G37</f>
        <v>1900000</v>
      </c>
      <c r="J37" s="11"/>
      <c r="K37" s="11"/>
    </row>
    <row r="38" spans="1:12" ht="15" customHeight="1" x14ac:dyDescent="0.25">
      <c r="B38" s="118" t="s">
        <v>79</v>
      </c>
      <c r="C38" s="118"/>
      <c r="D38" s="118"/>
      <c r="E38" s="105">
        <v>2562000</v>
      </c>
      <c r="F38" s="105"/>
      <c r="G38" s="106">
        <v>1</v>
      </c>
      <c r="H38" s="106"/>
      <c r="I38" s="19">
        <f>+E38*G38</f>
        <v>2562000</v>
      </c>
      <c r="J38" s="11"/>
      <c r="K38" s="11"/>
    </row>
    <row r="39" spans="1:12" x14ac:dyDescent="0.25">
      <c r="B39" s="118" t="s">
        <v>34</v>
      </c>
      <c r="C39" s="118"/>
      <c r="D39" s="118"/>
      <c r="E39" s="105">
        <v>1880000</v>
      </c>
      <c r="F39" s="105"/>
      <c r="G39" s="106">
        <v>1</v>
      </c>
      <c r="H39" s="106"/>
      <c r="I39" s="19">
        <f>E39*G39</f>
        <v>1880000</v>
      </c>
      <c r="J39" s="11"/>
      <c r="K39" s="11"/>
    </row>
    <row r="40" spans="1:12" x14ac:dyDescent="0.25">
      <c r="B40" s="34" t="s">
        <v>19</v>
      </c>
      <c r="C40" s="55"/>
      <c r="D40" s="55"/>
      <c r="E40" s="105">
        <v>650000</v>
      </c>
      <c r="F40" s="105"/>
      <c r="G40" s="106">
        <v>1</v>
      </c>
      <c r="H40" s="106"/>
      <c r="I40" s="19">
        <f>E40*G40</f>
        <v>650000</v>
      </c>
      <c r="J40" s="11"/>
      <c r="K40" s="11"/>
    </row>
    <row r="41" spans="1:12" ht="15.75" customHeight="1" x14ac:dyDescent="0.25">
      <c r="A41" s="7"/>
      <c r="B41" s="118" t="s">
        <v>38</v>
      </c>
      <c r="C41" s="118"/>
      <c r="D41" s="118"/>
      <c r="E41" s="105">
        <v>650000</v>
      </c>
      <c r="F41" s="105">
        <v>65000</v>
      </c>
      <c r="G41" s="106">
        <v>1</v>
      </c>
      <c r="H41" s="106"/>
      <c r="I41" s="19">
        <f>E41*G41</f>
        <v>650000</v>
      </c>
      <c r="K41" s="1">
        <f>250/40</f>
        <v>6.25</v>
      </c>
    </row>
    <row r="42" spans="1:12" ht="15.75" customHeight="1" x14ac:dyDescent="0.25">
      <c r="A42" s="7"/>
      <c r="B42" s="118" t="s">
        <v>46</v>
      </c>
      <c r="C42" s="118"/>
      <c r="D42" s="118"/>
      <c r="E42" s="105">
        <v>500000</v>
      </c>
      <c r="F42" s="105">
        <v>65000</v>
      </c>
      <c r="G42" s="106">
        <v>1</v>
      </c>
      <c r="H42" s="106"/>
      <c r="I42" s="19">
        <f>E42*G42</f>
        <v>500000</v>
      </c>
    </row>
    <row r="43" spans="1:12" ht="15.75" customHeight="1" x14ac:dyDescent="0.25">
      <c r="A43" s="7"/>
      <c r="B43" s="118" t="s">
        <v>53</v>
      </c>
      <c r="C43" s="118"/>
      <c r="D43" s="118"/>
      <c r="E43" s="105">
        <v>2500</v>
      </c>
      <c r="F43" s="105">
        <v>65000</v>
      </c>
      <c r="G43" s="106">
        <f>+I5</f>
        <v>250</v>
      </c>
      <c r="H43" s="106"/>
      <c r="I43" s="19">
        <f>E43*G43</f>
        <v>625000</v>
      </c>
    </row>
    <row r="44" spans="1:12" ht="33.75" customHeight="1" x14ac:dyDescent="0.25">
      <c r="A44" s="7"/>
      <c r="B44" s="118" t="s">
        <v>77</v>
      </c>
      <c r="C44" s="118"/>
      <c r="D44" s="118"/>
      <c r="E44" s="105">
        <v>1600000</v>
      </c>
      <c r="F44" s="105">
        <v>65000</v>
      </c>
      <c r="G44" s="106">
        <v>1</v>
      </c>
      <c r="H44" s="106"/>
      <c r="I44" s="19">
        <f>+E44*G44</f>
        <v>1600000</v>
      </c>
    </row>
    <row r="45" spans="1:12" ht="17.25" customHeight="1" x14ac:dyDescent="0.25">
      <c r="A45" s="7"/>
      <c r="B45" s="10" t="s">
        <v>72</v>
      </c>
      <c r="C45" s="20"/>
      <c r="D45" s="20"/>
      <c r="E45" s="105">
        <f>+(180000*6)+(100000)+(50000)</f>
        <v>1230000</v>
      </c>
      <c r="F45" s="105"/>
      <c r="G45" s="106">
        <v>1</v>
      </c>
      <c r="H45" s="106"/>
      <c r="I45" s="19">
        <f>E45*G45</f>
        <v>1230000</v>
      </c>
    </row>
    <row r="46" spans="1:12" ht="17.25" customHeight="1" x14ac:dyDescent="0.25">
      <c r="A46" s="7"/>
      <c r="B46" s="10" t="s">
        <v>76</v>
      </c>
      <c r="C46" s="20"/>
      <c r="D46" s="20"/>
      <c r="E46" s="105"/>
      <c r="F46" s="105"/>
      <c r="G46" s="106"/>
      <c r="H46" s="106"/>
      <c r="I46" s="19"/>
    </row>
    <row r="47" spans="1:12" ht="17.25" customHeight="1" x14ac:dyDescent="0.25">
      <c r="A47" s="7"/>
      <c r="B47" s="10" t="s">
        <v>73</v>
      </c>
      <c r="C47" s="20"/>
      <c r="D47" s="20"/>
      <c r="E47" s="105"/>
      <c r="F47" s="105"/>
      <c r="G47" s="106"/>
      <c r="H47" s="106"/>
      <c r="I47" s="19"/>
    </row>
    <row r="48" spans="1:12" ht="17.25" customHeight="1" x14ac:dyDescent="0.25">
      <c r="A48" s="7"/>
      <c r="B48" s="10" t="s">
        <v>74</v>
      </c>
      <c r="C48" s="5"/>
      <c r="D48" s="33"/>
      <c r="E48" s="122" t="s">
        <v>30</v>
      </c>
      <c r="F48" s="122"/>
      <c r="G48" s="106">
        <f>+G39</f>
        <v>1</v>
      </c>
      <c r="H48" s="106"/>
      <c r="I48" s="67" t="s">
        <v>30</v>
      </c>
    </row>
    <row r="49" spans="1:11" ht="17.25" customHeight="1" x14ac:dyDescent="0.25">
      <c r="A49" s="7"/>
      <c r="B49" s="10" t="s">
        <v>75</v>
      </c>
      <c r="C49" s="10"/>
      <c r="D49" s="5"/>
      <c r="E49" s="105">
        <v>6250000</v>
      </c>
      <c r="F49" s="105"/>
      <c r="G49" s="106">
        <v>1</v>
      </c>
      <c r="H49" s="106"/>
      <c r="I49" s="19">
        <f>E49*G49</f>
        <v>6250000</v>
      </c>
    </row>
    <row r="50" spans="1:11" ht="17.25" customHeight="1" x14ac:dyDescent="0.25">
      <c r="A50" s="7"/>
      <c r="B50" s="10" t="s">
        <v>39</v>
      </c>
      <c r="C50" s="10"/>
      <c r="D50" s="5"/>
      <c r="E50" s="105">
        <v>585000</v>
      </c>
      <c r="F50" s="105"/>
      <c r="G50" s="106">
        <v>1</v>
      </c>
      <c r="H50" s="106"/>
      <c r="I50" s="19">
        <f>E50*G50</f>
        <v>585000</v>
      </c>
      <c r="K50" s="1">
        <f>7*40</f>
        <v>280</v>
      </c>
    </row>
    <row r="51" spans="1:11" ht="17.25" customHeight="1" x14ac:dyDescent="0.25">
      <c r="A51" s="7"/>
      <c r="B51" s="10" t="s">
        <v>40</v>
      </c>
      <c r="C51" s="10"/>
      <c r="D51" s="5"/>
      <c r="E51" s="105">
        <v>220000</v>
      </c>
      <c r="F51" s="105"/>
      <c r="G51" s="106">
        <v>12</v>
      </c>
      <c r="H51" s="106"/>
      <c r="I51" s="19">
        <f>E51*G51</f>
        <v>2640000</v>
      </c>
    </row>
    <row r="52" spans="1:11" ht="15.75" thickBot="1" x14ac:dyDescent="0.3">
      <c r="A52" s="7"/>
      <c r="B52" s="100" t="s">
        <v>12</v>
      </c>
      <c r="C52" s="100"/>
      <c r="D52" s="100"/>
      <c r="E52" s="100"/>
      <c r="F52" s="100"/>
      <c r="G52" s="100"/>
      <c r="H52" s="21"/>
      <c r="I52" s="50">
        <f>+SUM(I37:I51)</f>
        <v>21072000</v>
      </c>
      <c r="J52" s="3">
        <f>+I52-'PROVEEDORES DIRECTOS'!I25</f>
        <v>2467000</v>
      </c>
      <c r="K52" s="1">
        <f>7.5*36</f>
        <v>270</v>
      </c>
    </row>
    <row r="53" spans="1:11" ht="16.5" thickTop="1" thickBot="1" x14ac:dyDescent="0.3">
      <c r="A53" s="7"/>
      <c r="B53" s="100" t="s">
        <v>18</v>
      </c>
      <c r="C53" s="100"/>
      <c r="D53" s="100"/>
      <c r="E53" s="100"/>
      <c r="F53" s="100"/>
      <c r="G53" s="100"/>
      <c r="H53" s="21"/>
      <c r="I53" s="50">
        <f>+I52+I30</f>
        <v>52452300</v>
      </c>
      <c r="J53" s="3">
        <f>+I30+I52</f>
        <v>52452300</v>
      </c>
    </row>
    <row r="54" spans="1:11" ht="15.75" thickTop="1" x14ac:dyDescent="0.25">
      <c r="A54" s="7"/>
      <c r="B54" s="101"/>
      <c r="C54" s="101"/>
      <c r="D54" s="101"/>
      <c r="E54" s="102"/>
      <c r="F54" s="102"/>
      <c r="G54" s="103"/>
      <c r="H54" s="103"/>
      <c r="I54" s="27"/>
      <c r="K54" s="1">
        <f>7.5*36</f>
        <v>270</v>
      </c>
    </row>
    <row r="55" spans="1:11" ht="15.75" x14ac:dyDescent="0.25">
      <c r="A55" s="7"/>
      <c r="B55" s="104" t="s">
        <v>42</v>
      </c>
      <c r="C55" s="104"/>
      <c r="D55" s="104"/>
      <c r="E55" s="104"/>
      <c r="F55" s="36"/>
      <c r="G55" s="37"/>
      <c r="H55" s="37"/>
      <c r="I55" s="27"/>
    </row>
    <row r="56" spans="1:11" x14ac:dyDescent="0.25">
      <c r="A56" s="7"/>
      <c r="B56" s="30" t="s">
        <v>23</v>
      </c>
      <c r="C56" s="30"/>
      <c r="D56" s="30"/>
      <c r="E56" s="99"/>
      <c r="F56" s="99"/>
      <c r="G56" s="99">
        <v>0.1</v>
      </c>
      <c r="H56" s="99"/>
      <c r="I56" s="31">
        <f>+I7*G56</f>
        <v>500000</v>
      </c>
      <c r="J56" s="39" t="e">
        <f>+#REF!-G56</f>
        <v>#REF!</v>
      </c>
    </row>
    <row r="57" spans="1:11" x14ac:dyDescent="0.25">
      <c r="A57" s="7"/>
      <c r="B57" s="10" t="s">
        <v>45</v>
      </c>
      <c r="C57" s="30"/>
      <c r="D57" s="30"/>
      <c r="E57" s="51"/>
      <c r="F57" s="51"/>
      <c r="G57" s="99">
        <v>1</v>
      </c>
      <c r="H57" s="99"/>
      <c r="I57" s="27">
        <f>+G57*I26</f>
        <v>990000</v>
      </c>
      <c r="J57" s="39"/>
    </row>
    <row r="58" spans="1:11" x14ac:dyDescent="0.25">
      <c r="A58" s="7"/>
      <c r="B58" s="32" t="s">
        <v>24</v>
      </c>
      <c r="C58" s="32"/>
      <c r="D58" s="32"/>
      <c r="E58" s="99"/>
      <c r="F58" s="99"/>
      <c r="G58" s="99">
        <v>1</v>
      </c>
      <c r="H58" s="99"/>
      <c r="I58" s="27">
        <f>+I15</f>
        <v>1450000</v>
      </c>
      <c r="J58" s="39" t="e">
        <f>+#REF!-G58</f>
        <v>#REF!</v>
      </c>
    </row>
    <row r="59" spans="1:11" x14ac:dyDescent="0.25">
      <c r="A59" s="7"/>
      <c r="B59" s="32" t="s">
        <v>25</v>
      </c>
      <c r="C59" s="32"/>
      <c r="D59" s="32"/>
      <c r="E59" s="123"/>
      <c r="F59" s="123"/>
      <c r="G59" s="99">
        <v>0.5</v>
      </c>
      <c r="H59" s="99"/>
      <c r="I59" s="27">
        <f>+G59*I39</f>
        <v>940000</v>
      </c>
      <c r="J59" s="39" t="e">
        <f>+#REF!-G59</f>
        <v>#REF!</v>
      </c>
    </row>
    <row r="60" spans="1:11" ht="15.75" thickBot="1" x14ac:dyDescent="0.3">
      <c r="A60" s="7"/>
      <c r="B60" s="95" t="s">
        <v>21</v>
      </c>
      <c r="C60" s="95"/>
      <c r="D60" s="95"/>
      <c r="E60" s="95"/>
      <c r="F60" s="95"/>
      <c r="G60" s="95"/>
      <c r="H60" s="28"/>
      <c r="I60" s="29">
        <f>+SUM(I56:I59)</f>
        <v>3880000</v>
      </c>
    </row>
    <row r="61" spans="1:11" ht="16.5" thickTop="1" thickBot="1" x14ac:dyDescent="0.3">
      <c r="A61" s="7"/>
      <c r="B61" s="95" t="s">
        <v>22</v>
      </c>
      <c r="C61" s="95"/>
      <c r="D61" s="95"/>
      <c r="E61" s="95"/>
      <c r="F61" s="95"/>
      <c r="G61" s="95"/>
      <c r="H61" s="28"/>
      <c r="I61" s="29">
        <f>+I53-I60</f>
        <v>48572300</v>
      </c>
      <c r="J61" s="40">
        <f>+I61-CORPO!I57</f>
        <v>1442300</v>
      </c>
      <c r="K61" s="40" t="e">
        <f>+#REF!+I44++I37</f>
        <v>#REF!</v>
      </c>
    </row>
    <row r="62" spans="1:11" ht="16.5" thickTop="1" thickBot="1" x14ac:dyDescent="0.3">
      <c r="A62" s="7"/>
      <c r="B62" s="95" t="s">
        <v>83</v>
      </c>
      <c r="C62" s="95"/>
      <c r="D62" s="95"/>
      <c r="E62" s="95"/>
      <c r="F62" s="95"/>
      <c r="G62" s="95"/>
      <c r="H62" s="28"/>
      <c r="I62" s="29">
        <f>+I61*0.19</f>
        <v>9228737</v>
      </c>
      <c r="J62" s="1">
        <f>+I61*3/100</f>
        <v>1457169</v>
      </c>
      <c r="K62" s="40"/>
    </row>
    <row r="63" spans="1:11" ht="16.5" thickTop="1" thickBot="1" x14ac:dyDescent="0.3">
      <c r="A63" s="7"/>
      <c r="B63" s="95" t="s">
        <v>47</v>
      </c>
      <c r="C63" s="95"/>
      <c r="D63" s="95"/>
      <c r="E63" s="95"/>
      <c r="F63" s="95"/>
      <c r="G63" s="95"/>
      <c r="H63" s="28"/>
      <c r="I63" s="29">
        <f>+I61+I62</f>
        <v>57801037</v>
      </c>
    </row>
    <row r="64" spans="1:11" ht="15.75" thickTop="1" x14ac:dyDescent="0.25">
      <c r="A64" s="7"/>
      <c r="B64" s="97" t="str">
        <f>IF($A64&gt;0,VLOOKUP($A64,[2]ADICIONALES!$A$1:$C$200,2,FALSE),"")</f>
        <v/>
      </c>
      <c r="C64" s="97"/>
      <c r="D64" s="97"/>
      <c r="E64" s="98" t="str">
        <f>IF($A64&gt;0,VLOOKUP($A64,[2]ADICIONALES!$A$1:$C$200,3,FALSE),"")</f>
        <v/>
      </c>
      <c r="F64" s="98"/>
      <c r="G64" s="11"/>
      <c r="H64" s="35"/>
      <c r="I64" s="8" t="str">
        <f>IF($H64&gt;0,E64*H64,"")</f>
        <v/>
      </c>
    </row>
    <row r="65" spans="1:14" s="9" customFormat="1" ht="15.75" thickBot="1" x14ac:dyDescent="0.3">
      <c r="A65" s="7"/>
      <c r="B65" s="95" t="s">
        <v>48</v>
      </c>
      <c r="C65" s="95"/>
      <c r="D65" s="95"/>
      <c r="E65" s="95"/>
      <c r="F65" s="95"/>
      <c r="G65" s="95"/>
      <c r="H65" s="28"/>
      <c r="I65" s="29">
        <v>7000000</v>
      </c>
    </row>
    <row r="66" spans="1:14" ht="16.5" thickTop="1" thickBot="1" x14ac:dyDescent="0.3">
      <c r="B66" s="95" t="s">
        <v>50</v>
      </c>
      <c r="C66" s="95"/>
      <c r="D66" s="95"/>
      <c r="E66" s="95"/>
      <c r="F66" s="95"/>
      <c r="G66" s="95"/>
      <c r="H66" s="28"/>
      <c r="I66" s="29">
        <f>+I63-I65</f>
        <v>50801037</v>
      </c>
    </row>
    <row r="67" spans="1:14" s="3" customFormat="1" ht="15.75" thickTop="1" x14ac:dyDescent="0.25">
      <c r="A67" s="1"/>
      <c r="B67" s="1"/>
      <c r="C67" s="1"/>
      <c r="D67" s="1"/>
      <c r="E67" s="91"/>
      <c r="F67" s="91"/>
      <c r="G67" s="11"/>
      <c r="H67" s="35"/>
      <c r="J67" s="1"/>
      <c r="K67" s="1"/>
    </row>
    <row r="68" spans="1:14" s="3" customFormat="1" ht="15.75" thickBot="1" x14ac:dyDescent="0.3">
      <c r="A68" s="1"/>
      <c r="B68" s="96" t="s">
        <v>49</v>
      </c>
      <c r="C68" s="96"/>
      <c r="D68" s="96"/>
      <c r="E68" s="96"/>
      <c r="F68" s="96"/>
      <c r="G68" s="11"/>
      <c r="H68" s="35"/>
      <c r="I68" s="29">
        <f>+SUM(I10:I26)*10%</f>
        <v>2108530</v>
      </c>
      <c r="J68" s="1"/>
      <c r="K68" s="1"/>
    </row>
    <row r="69" spans="1:14" s="3" customFormat="1" ht="16.5" thickTop="1" x14ac:dyDescent="0.25">
      <c r="A69" s="1"/>
      <c r="B69" s="1"/>
      <c r="C69" s="1"/>
      <c r="D69" s="1"/>
      <c r="E69" s="91"/>
      <c r="F69" s="91"/>
      <c r="G69" s="11"/>
      <c r="H69" s="35"/>
      <c r="J69" s="1"/>
      <c r="K69" s="1"/>
      <c r="L69" s="92" t="s">
        <v>71</v>
      </c>
      <c r="M69" s="93"/>
      <c r="N69" s="94"/>
    </row>
    <row r="70" spans="1:14" s="3" customFormat="1" ht="15.75" x14ac:dyDescent="0.25">
      <c r="A70" s="1"/>
      <c r="B70" s="1"/>
      <c r="C70" s="1"/>
      <c r="D70" s="1"/>
      <c r="E70" s="91"/>
      <c r="F70" s="91"/>
      <c r="G70" s="11"/>
      <c r="H70" s="35"/>
      <c r="I70" s="3">
        <f>+I7+I10+I11+I12+I13+I14+I15+I19+I20+I21+I22+I25+I26+I27+I29+I37+I39+I40+I41+I42+I43+I44+I45+I49+I50+I51-I56-I57-I58-I59</f>
        <v>46010300</v>
      </c>
      <c r="J70" s="1"/>
      <c r="K70" s="1"/>
      <c r="L70" s="59" t="s">
        <v>69</v>
      </c>
      <c r="M70" s="57" t="s">
        <v>70</v>
      </c>
      <c r="N70" s="60" t="s">
        <v>70</v>
      </c>
    </row>
    <row r="71" spans="1:14" s="3" customFormat="1" ht="15.75" x14ac:dyDescent="0.25">
      <c r="A71" s="1"/>
      <c r="B71" s="1" t="s">
        <v>82</v>
      </c>
      <c r="C71" s="1"/>
      <c r="D71" s="1"/>
      <c r="E71" s="91"/>
      <c r="F71" s="91"/>
      <c r="G71" s="11"/>
      <c r="H71" s="35"/>
      <c r="I71" s="3">
        <f>+I70*0.16</f>
        <v>7361648</v>
      </c>
      <c r="J71" s="1"/>
      <c r="K71" s="1"/>
      <c r="L71" s="61" t="s">
        <v>55</v>
      </c>
      <c r="M71" s="58">
        <v>200</v>
      </c>
      <c r="N71" s="62">
        <v>300</v>
      </c>
    </row>
    <row r="72" spans="1:14" s="3" customFormat="1" ht="15.75" x14ac:dyDescent="0.25">
      <c r="A72" s="1"/>
      <c r="B72" s="1"/>
      <c r="C72" s="1"/>
      <c r="D72" s="1"/>
      <c r="E72" s="91"/>
      <c r="F72" s="91"/>
      <c r="G72" s="11"/>
      <c r="H72" s="35"/>
      <c r="I72" s="3">
        <f>+I70+I71</f>
        <v>53371948</v>
      </c>
      <c r="J72" s="1"/>
      <c r="K72" s="1"/>
      <c r="L72" s="61" t="s">
        <v>56</v>
      </c>
      <c r="M72" s="58">
        <v>100</v>
      </c>
      <c r="N72" s="62">
        <v>120</v>
      </c>
    </row>
    <row r="73" spans="1:14" s="3" customFormat="1" ht="15.75" x14ac:dyDescent="0.25">
      <c r="A73" s="1"/>
      <c r="B73" s="1"/>
      <c r="C73" s="1"/>
      <c r="D73" s="1"/>
      <c r="E73" s="91"/>
      <c r="F73" s="91"/>
      <c r="G73" s="11"/>
      <c r="H73" s="35"/>
      <c r="J73" s="1"/>
      <c r="K73" s="1"/>
      <c r="L73" s="61" t="s">
        <v>57</v>
      </c>
      <c r="M73" s="58">
        <v>100</v>
      </c>
      <c r="N73" s="62">
        <v>120</v>
      </c>
    </row>
    <row r="74" spans="1:14" s="3" customFormat="1" ht="15.75" x14ac:dyDescent="0.25">
      <c r="A74" s="1"/>
      <c r="B74" s="1"/>
      <c r="C74" s="1"/>
      <c r="D74" s="1"/>
      <c r="E74" s="91"/>
      <c r="F74" s="91"/>
      <c r="G74" s="11"/>
      <c r="H74" s="35"/>
      <c r="I74" s="3">
        <f>+I63*0.4</f>
        <v>23120414.800000001</v>
      </c>
      <c r="J74" s="1"/>
      <c r="K74" s="1"/>
      <c r="L74" s="61" t="s">
        <v>58</v>
      </c>
      <c r="M74" s="58">
        <v>100</v>
      </c>
      <c r="N74" s="62">
        <v>120</v>
      </c>
    </row>
    <row r="75" spans="1:14" s="3" customFormat="1" ht="15.75" x14ac:dyDescent="0.25">
      <c r="A75" s="1"/>
      <c r="B75" s="1"/>
      <c r="C75" s="1"/>
      <c r="D75" s="1"/>
      <c r="E75" s="91"/>
      <c r="F75" s="91"/>
      <c r="G75" s="11"/>
      <c r="H75" s="35"/>
      <c r="J75" s="1"/>
      <c r="K75" s="1"/>
      <c r="L75" s="61" t="s">
        <v>59</v>
      </c>
      <c r="M75" s="58">
        <v>40</v>
      </c>
      <c r="N75" s="62">
        <v>60</v>
      </c>
    </row>
    <row r="76" spans="1:14" s="3" customFormat="1" ht="15.75" x14ac:dyDescent="0.25">
      <c r="A76" s="1"/>
      <c r="B76" s="1"/>
      <c r="C76" s="1"/>
      <c r="D76" s="1"/>
      <c r="E76" s="91"/>
      <c r="F76" s="91"/>
      <c r="G76" s="11"/>
      <c r="H76" s="35"/>
      <c r="J76" s="1"/>
      <c r="K76" s="1"/>
      <c r="L76" s="61" t="s">
        <v>60</v>
      </c>
      <c r="M76" s="58">
        <v>40</v>
      </c>
      <c r="N76" s="62">
        <v>60</v>
      </c>
    </row>
    <row r="77" spans="1:14" s="3" customFormat="1" ht="15.75" x14ac:dyDescent="0.25">
      <c r="A77" s="1"/>
      <c r="B77" s="1"/>
      <c r="C77" s="1"/>
      <c r="D77" s="1"/>
      <c r="E77" s="91"/>
      <c r="F77" s="91"/>
      <c r="G77" s="11"/>
      <c r="H77" s="35"/>
      <c r="J77" s="1"/>
      <c r="K77" s="1"/>
      <c r="L77" s="61" t="s">
        <v>61</v>
      </c>
      <c r="M77" s="58">
        <v>30</v>
      </c>
      <c r="N77" s="62">
        <v>36</v>
      </c>
    </row>
    <row r="78" spans="1:14" s="3" customFormat="1" ht="15.75" x14ac:dyDescent="0.25">
      <c r="A78" s="1"/>
      <c r="B78" s="1"/>
      <c r="C78" s="1"/>
      <c r="D78" s="1"/>
      <c r="E78" s="91"/>
      <c r="F78" s="91"/>
      <c r="G78" s="11"/>
      <c r="H78" s="35"/>
      <c r="J78" s="1"/>
      <c r="K78" s="1"/>
      <c r="L78" s="61" t="s">
        <v>62</v>
      </c>
      <c r="M78" s="58">
        <v>18</v>
      </c>
      <c r="N78" s="62">
        <v>24</v>
      </c>
    </row>
    <row r="79" spans="1:14" s="3" customFormat="1" ht="15.75" x14ac:dyDescent="0.25">
      <c r="A79" s="1"/>
      <c r="B79" s="1"/>
      <c r="C79" s="1"/>
      <c r="D79" s="1"/>
      <c r="E79" s="91"/>
      <c r="F79" s="91"/>
      <c r="G79" s="11"/>
      <c r="H79" s="35"/>
      <c r="J79" s="1"/>
      <c r="K79" s="1"/>
      <c r="L79" s="61" t="s">
        <v>63</v>
      </c>
      <c r="M79" s="58">
        <v>12</v>
      </c>
      <c r="N79" s="62">
        <v>18</v>
      </c>
    </row>
    <row r="80" spans="1:14" s="3" customFormat="1" ht="15.75" x14ac:dyDescent="0.25">
      <c r="A80" s="1"/>
      <c r="B80" s="1"/>
      <c r="C80" s="1"/>
      <c r="D80" s="1"/>
      <c r="E80" s="91"/>
      <c r="F80" s="91"/>
      <c r="G80" s="11"/>
      <c r="H80" s="35"/>
      <c r="J80" s="1"/>
      <c r="K80" s="1"/>
      <c r="L80" s="61" t="s">
        <v>64</v>
      </c>
      <c r="M80" s="58" t="s">
        <v>8</v>
      </c>
      <c r="N80" s="62">
        <v>6</v>
      </c>
    </row>
    <row r="81" spans="1:14" s="3" customFormat="1" ht="15.75" x14ac:dyDescent="0.25">
      <c r="A81" s="1"/>
      <c r="B81" s="1"/>
      <c r="C81" s="1"/>
      <c r="D81" s="1"/>
      <c r="E81" s="91"/>
      <c r="F81" s="91"/>
      <c r="G81" s="11"/>
      <c r="H81" s="35"/>
      <c r="J81" s="1"/>
      <c r="K81" s="1"/>
      <c r="L81" s="61"/>
      <c r="M81" s="58"/>
      <c r="N81" s="62"/>
    </row>
    <row r="82" spans="1:14" s="3" customFormat="1" ht="15.75" x14ac:dyDescent="0.25">
      <c r="A82" s="1"/>
      <c r="B82" s="1"/>
      <c r="C82" s="1"/>
      <c r="D82" s="1"/>
      <c r="E82" s="91"/>
      <c r="F82" s="91"/>
      <c r="G82" s="11"/>
      <c r="H82" s="35"/>
      <c r="J82" s="1"/>
      <c r="K82" s="1"/>
      <c r="L82" s="63" t="s">
        <v>68</v>
      </c>
      <c r="M82" s="57" t="s">
        <v>65</v>
      </c>
      <c r="N82" s="60" t="s">
        <v>66</v>
      </c>
    </row>
    <row r="83" spans="1:14" s="3" customFormat="1" ht="15.75" x14ac:dyDescent="0.25">
      <c r="A83" s="1"/>
      <c r="B83" s="1"/>
      <c r="C83" s="1"/>
      <c r="D83" s="1"/>
      <c r="E83" s="91"/>
      <c r="F83" s="91"/>
      <c r="G83" s="11"/>
      <c r="H83" s="54"/>
      <c r="I83" s="3">
        <v>16</v>
      </c>
      <c r="J83" s="1"/>
      <c r="K83" s="1"/>
      <c r="L83" s="61"/>
      <c r="M83" s="58"/>
      <c r="N83" s="62"/>
    </row>
    <row r="84" spans="1:14" s="3" customFormat="1" ht="16.5" thickBot="1" x14ac:dyDescent="0.3">
      <c r="A84" s="1"/>
      <c r="B84" s="1"/>
      <c r="C84" s="1"/>
      <c r="D84" s="1"/>
      <c r="E84" s="91"/>
      <c r="F84" s="91"/>
      <c r="G84" s="11"/>
      <c r="H84" s="35"/>
      <c r="J84" s="1"/>
      <c r="K84" s="1"/>
      <c r="L84" s="64" t="s">
        <v>67</v>
      </c>
      <c r="M84" s="65">
        <v>1600000</v>
      </c>
      <c r="N84" s="66">
        <v>2000000</v>
      </c>
    </row>
    <row r="85" spans="1:14" s="3" customFormat="1" x14ac:dyDescent="0.25">
      <c r="A85" s="1"/>
      <c r="B85" s="1"/>
      <c r="C85" s="1"/>
      <c r="D85" s="1"/>
      <c r="E85" s="91"/>
      <c r="F85" s="91"/>
      <c r="G85" s="11"/>
      <c r="H85" s="35"/>
      <c r="J85" s="1"/>
      <c r="K85" s="1"/>
      <c r="L85" s="56"/>
      <c r="M85" s="56"/>
      <c r="N85" s="56"/>
    </row>
    <row r="86" spans="1:14" s="3" customFormat="1" x14ac:dyDescent="0.25">
      <c r="A86" s="1"/>
      <c r="B86" s="1"/>
      <c r="C86" s="1"/>
      <c r="D86" s="1"/>
      <c r="E86" s="91"/>
      <c r="F86" s="91"/>
      <c r="G86" s="11"/>
      <c r="H86" s="35"/>
      <c r="J86" s="1"/>
      <c r="K86" s="1"/>
      <c r="L86" s="56"/>
      <c r="M86" s="56"/>
      <c r="N86" s="56"/>
    </row>
    <row r="87" spans="1:14" s="3" customFormat="1" x14ac:dyDescent="0.25">
      <c r="A87" s="1"/>
      <c r="B87" s="1"/>
      <c r="C87" s="1"/>
      <c r="D87" s="1"/>
      <c r="E87" s="91"/>
      <c r="F87" s="91"/>
      <c r="G87" s="11"/>
      <c r="H87" s="35"/>
      <c r="J87" s="1"/>
      <c r="K87" s="1"/>
      <c r="L87" s="56"/>
      <c r="M87" s="56"/>
      <c r="N87" s="56"/>
    </row>
    <row r="88" spans="1:14" s="3" customFormat="1" x14ac:dyDescent="0.25">
      <c r="A88" s="1"/>
      <c r="B88" s="1"/>
      <c r="C88" s="1"/>
      <c r="D88" s="1"/>
      <c r="E88" s="91"/>
      <c r="F88" s="91"/>
      <c r="G88" s="11"/>
      <c r="H88" s="35"/>
      <c r="J88" s="1"/>
      <c r="K88" s="1"/>
      <c r="L88" s="56"/>
      <c r="M88" s="56"/>
      <c r="N88" s="56"/>
    </row>
    <row r="89" spans="1:14" s="3" customFormat="1" x14ac:dyDescent="0.25">
      <c r="A89" s="1"/>
      <c r="B89" s="1"/>
      <c r="C89" s="1"/>
      <c r="D89" s="1"/>
      <c r="E89" s="91"/>
      <c r="F89" s="91"/>
      <c r="G89" s="11"/>
      <c r="H89" s="35"/>
      <c r="J89" s="1"/>
      <c r="K89" s="1"/>
    </row>
    <row r="90" spans="1:14" s="3" customFormat="1" x14ac:dyDescent="0.25">
      <c r="A90" s="1"/>
      <c r="B90" s="1"/>
      <c r="C90" s="1"/>
      <c r="D90" s="1"/>
      <c r="E90" s="91"/>
      <c r="F90" s="91"/>
      <c r="G90" s="11"/>
      <c r="H90" s="35"/>
      <c r="J90" s="1"/>
      <c r="K90" s="1"/>
    </row>
    <row r="91" spans="1:14" s="3" customFormat="1" x14ac:dyDescent="0.25">
      <c r="A91" s="1"/>
      <c r="B91" s="1"/>
      <c r="C91" s="1"/>
      <c r="D91" s="1"/>
      <c r="E91" s="91"/>
      <c r="F91" s="91"/>
      <c r="G91" s="11"/>
      <c r="H91" s="35"/>
      <c r="J91" s="1"/>
      <c r="K91" s="1"/>
    </row>
    <row r="92" spans="1:14" s="3" customFormat="1" x14ac:dyDescent="0.25">
      <c r="A92" s="1"/>
      <c r="B92" s="1"/>
      <c r="C92" s="1"/>
      <c r="D92" s="1"/>
      <c r="E92" s="91"/>
      <c r="F92" s="91"/>
      <c r="G92" s="11"/>
      <c r="H92" s="35"/>
      <c r="J92" s="1"/>
      <c r="K92" s="1"/>
    </row>
    <row r="93" spans="1:14" s="3" customFormat="1" x14ac:dyDescent="0.25">
      <c r="A93" s="1"/>
      <c r="B93" s="1"/>
      <c r="C93" s="1"/>
      <c r="D93" s="1"/>
      <c r="E93" s="91"/>
      <c r="F93" s="91"/>
      <c r="G93" s="11"/>
      <c r="H93" s="35"/>
      <c r="J93" s="1"/>
      <c r="K93" s="1"/>
    </row>
    <row r="94" spans="1:14" s="3" customFormat="1" x14ac:dyDescent="0.25">
      <c r="A94" s="1"/>
      <c r="B94" s="1"/>
      <c r="C94" s="1"/>
      <c r="D94" s="1"/>
      <c r="E94" s="91"/>
      <c r="F94" s="91"/>
      <c r="G94" s="11"/>
      <c r="H94" s="35"/>
      <c r="J94" s="1"/>
      <c r="K94" s="1"/>
    </row>
    <row r="95" spans="1:14" s="3" customFormat="1" x14ac:dyDescent="0.25">
      <c r="A95" s="1"/>
      <c r="B95" s="1"/>
      <c r="C95" s="1"/>
      <c r="D95" s="1"/>
      <c r="E95" s="91"/>
      <c r="F95" s="91"/>
      <c r="G95" s="11"/>
      <c r="H95" s="35"/>
      <c r="J95" s="1"/>
      <c r="K95" s="1"/>
    </row>
    <row r="96" spans="1:14" s="3" customFormat="1" x14ac:dyDescent="0.25">
      <c r="A96" s="1"/>
      <c r="B96" s="1"/>
      <c r="C96" s="1"/>
      <c r="D96" s="1"/>
      <c r="E96" s="91"/>
      <c r="F96" s="91"/>
      <c r="G96" s="11"/>
      <c r="H96" s="35"/>
      <c r="J96" s="1"/>
      <c r="K96" s="1"/>
    </row>
    <row r="97" spans="1:11" s="3" customFormat="1" x14ac:dyDescent="0.25">
      <c r="A97" s="1"/>
      <c r="B97" s="1"/>
      <c r="C97" s="1"/>
      <c r="D97" s="1"/>
      <c r="E97" s="91"/>
      <c r="F97" s="91"/>
      <c r="G97" s="11"/>
      <c r="H97" s="35"/>
      <c r="J97" s="1"/>
      <c r="K97" s="1"/>
    </row>
    <row r="98" spans="1:11" s="3" customFormat="1" x14ac:dyDescent="0.25">
      <c r="A98" s="1"/>
      <c r="B98" s="1"/>
      <c r="C98" s="1"/>
      <c r="D98" s="1"/>
      <c r="E98" s="91"/>
      <c r="F98" s="91"/>
      <c r="G98" s="11"/>
      <c r="H98" s="35"/>
      <c r="J98" s="1"/>
      <c r="K98" s="1"/>
    </row>
    <row r="99" spans="1:11" s="3" customFormat="1" x14ac:dyDescent="0.25">
      <c r="A99" s="1"/>
      <c r="B99" s="1"/>
      <c r="C99" s="1"/>
      <c r="D99" s="1"/>
      <c r="E99" s="91"/>
      <c r="F99" s="91"/>
      <c r="G99" s="11"/>
      <c r="H99" s="35"/>
      <c r="J99" s="1"/>
      <c r="K99" s="1"/>
    </row>
    <row r="100" spans="1:11" s="3" customFormat="1" x14ac:dyDescent="0.25">
      <c r="A100" s="1"/>
      <c r="B100" s="1"/>
      <c r="C100" s="1"/>
      <c r="D100" s="1"/>
      <c r="E100" s="91"/>
      <c r="F100" s="91"/>
      <c r="G100" s="11"/>
      <c r="H100" s="35"/>
      <c r="J100" s="1"/>
      <c r="K100" s="1"/>
    </row>
    <row r="101" spans="1:11" s="3" customFormat="1" x14ac:dyDescent="0.25">
      <c r="A101" s="1"/>
      <c r="B101" s="1"/>
      <c r="C101" s="1"/>
      <c r="D101" s="1"/>
      <c r="E101" s="91"/>
      <c r="F101" s="91"/>
      <c r="G101" s="11"/>
      <c r="H101" s="35"/>
      <c r="J101" s="1"/>
      <c r="K101" s="1"/>
    </row>
    <row r="102" spans="1:11" s="3" customFormat="1" x14ac:dyDescent="0.25">
      <c r="A102" s="1"/>
      <c r="B102" s="1"/>
      <c r="C102" s="1"/>
      <c r="D102" s="1"/>
      <c r="E102" s="91"/>
      <c r="F102" s="91"/>
      <c r="G102" s="11"/>
      <c r="H102" s="35"/>
      <c r="J102" s="1"/>
      <c r="K102" s="1"/>
    </row>
    <row r="103" spans="1:11" s="3" customFormat="1" x14ac:dyDescent="0.25">
      <c r="A103" s="1"/>
      <c r="B103" s="1"/>
      <c r="C103" s="1"/>
      <c r="D103" s="1"/>
      <c r="E103" s="91"/>
      <c r="F103" s="91"/>
      <c r="G103" s="11"/>
      <c r="H103" s="35"/>
      <c r="J103" s="1"/>
      <c r="K103" s="1"/>
    </row>
    <row r="104" spans="1:11" s="3" customFormat="1" x14ac:dyDescent="0.25">
      <c r="A104" s="1"/>
      <c r="B104" s="1"/>
      <c r="C104" s="1"/>
      <c r="D104" s="1"/>
      <c r="E104" s="91"/>
      <c r="F104" s="91"/>
      <c r="G104" s="11"/>
      <c r="H104" s="35"/>
      <c r="J104" s="1"/>
      <c r="K104" s="1"/>
    </row>
    <row r="105" spans="1:11" s="3" customFormat="1" x14ac:dyDescent="0.25">
      <c r="A105" s="1"/>
      <c r="B105" s="1"/>
      <c r="C105" s="1"/>
      <c r="D105" s="1"/>
      <c r="E105" s="91"/>
      <c r="F105" s="91"/>
      <c r="G105" s="11"/>
      <c r="H105" s="35"/>
      <c r="J105" s="1"/>
      <c r="K105" s="1"/>
    </row>
    <row r="106" spans="1:11" s="3" customFormat="1" x14ac:dyDescent="0.25">
      <c r="A106" s="1"/>
      <c r="B106" s="1"/>
      <c r="C106" s="1"/>
      <c r="D106" s="1"/>
      <c r="E106" s="91"/>
      <c r="F106" s="91"/>
      <c r="G106" s="11"/>
      <c r="H106" s="35"/>
      <c r="J106" s="1"/>
      <c r="K106" s="1"/>
    </row>
    <row r="107" spans="1:11" s="3" customFormat="1" x14ac:dyDescent="0.25">
      <c r="A107" s="1"/>
      <c r="B107" s="1"/>
      <c r="C107" s="1"/>
      <c r="D107" s="1"/>
      <c r="E107" s="91"/>
      <c r="F107" s="91"/>
      <c r="G107" s="11"/>
      <c r="H107" s="35"/>
      <c r="J107" s="1"/>
      <c r="K107" s="1"/>
    </row>
    <row r="108" spans="1:11" s="3" customFormat="1" x14ac:dyDescent="0.25">
      <c r="A108" s="1"/>
      <c r="B108" s="1"/>
      <c r="C108" s="1"/>
      <c r="D108" s="1"/>
      <c r="E108" s="91"/>
      <c r="F108" s="91"/>
      <c r="G108" s="11"/>
      <c r="H108" s="35"/>
      <c r="J108" s="1"/>
      <c r="K108" s="1"/>
    </row>
    <row r="109" spans="1:11" s="3" customFormat="1" x14ac:dyDescent="0.25">
      <c r="A109" s="1"/>
      <c r="B109" s="1"/>
      <c r="C109" s="1"/>
      <c r="D109" s="1"/>
      <c r="E109" s="91"/>
      <c r="F109" s="91"/>
      <c r="G109" s="11"/>
      <c r="H109" s="35"/>
      <c r="J109" s="1"/>
      <c r="K109" s="1"/>
    </row>
    <row r="110" spans="1:11" s="3" customFormat="1" x14ac:dyDescent="0.25">
      <c r="A110" s="1"/>
      <c r="B110" s="1"/>
      <c r="C110" s="1"/>
      <c r="D110" s="1"/>
      <c r="E110" s="91"/>
      <c r="F110" s="91"/>
      <c r="G110" s="11"/>
      <c r="H110" s="35"/>
      <c r="J110" s="1"/>
      <c r="K110" s="1"/>
    </row>
    <row r="111" spans="1:11" s="3" customFormat="1" x14ac:dyDescent="0.25">
      <c r="A111" s="1"/>
      <c r="B111" s="1"/>
      <c r="C111" s="1"/>
      <c r="D111" s="1"/>
      <c r="E111" s="91"/>
      <c r="F111" s="91"/>
      <c r="G111" s="11"/>
      <c r="H111" s="35"/>
      <c r="J111" s="1"/>
      <c r="K111" s="1"/>
    </row>
    <row r="112" spans="1:11" s="3" customFormat="1" x14ac:dyDescent="0.25">
      <c r="A112" s="1"/>
      <c r="B112" s="1"/>
      <c r="C112" s="1"/>
      <c r="D112" s="1"/>
      <c r="E112" s="91"/>
      <c r="F112" s="91"/>
      <c r="G112" s="11"/>
      <c r="H112" s="35"/>
      <c r="J112" s="1"/>
      <c r="K112" s="1"/>
    </row>
    <row r="113" spans="1:11" s="3" customFormat="1" x14ac:dyDescent="0.25">
      <c r="A113" s="1"/>
      <c r="B113" s="1"/>
      <c r="C113" s="1"/>
      <c r="D113" s="1"/>
      <c r="E113" s="91"/>
      <c r="F113" s="91"/>
      <c r="G113" s="11"/>
      <c r="H113" s="35"/>
      <c r="J113" s="1"/>
      <c r="K113" s="1"/>
    </row>
    <row r="114" spans="1:11" s="3" customFormat="1" x14ac:dyDescent="0.25">
      <c r="A114" s="1"/>
      <c r="B114" s="1"/>
      <c r="C114" s="1"/>
      <c r="D114" s="1"/>
      <c r="E114" s="91"/>
      <c r="F114" s="91"/>
      <c r="G114" s="11"/>
      <c r="H114" s="35"/>
      <c r="J114" s="1"/>
      <c r="K114" s="1"/>
    </row>
    <row r="115" spans="1:11" s="3" customFormat="1" x14ac:dyDescent="0.25">
      <c r="A115" s="1"/>
      <c r="B115" s="1"/>
      <c r="C115" s="1"/>
      <c r="D115" s="1"/>
      <c r="E115" s="91"/>
      <c r="F115" s="91"/>
      <c r="G115" s="11"/>
      <c r="H115" s="35"/>
      <c r="J115" s="1"/>
      <c r="K115" s="1"/>
    </row>
    <row r="116" spans="1:11" s="3" customFormat="1" x14ac:dyDescent="0.25">
      <c r="A116" s="1"/>
      <c r="B116" s="1"/>
      <c r="C116" s="1"/>
      <c r="D116" s="1"/>
      <c r="E116" s="91"/>
      <c r="F116" s="91"/>
      <c r="G116" s="11"/>
      <c r="H116" s="35"/>
      <c r="J116" s="1"/>
      <c r="K116" s="1"/>
    </row>
    <row r="117" spans="1:11" s="3" customFormat="1" x14ac:dyDescent="0.25">
      <c r="A117" s="1"/>
      <c r="B117" s="1"/>
      <c r="C117" s="1"/>
      <c r="D117" s="1"/>
      <c r="E117" s="91"/>
      <c r="F117" s="91"/>
      <c r="G117" s="11"/>
      <c r="H117" s="35"/>
      <c r="J117" s="1"/>
      <c r="K117" s="1"/>
    </row>
    <row r="118" spans="1:11" s="3" customFormat="1" x14ac:dyDescent="0.25">
      <c r="A118" s="1"/>
      <c r="B118" s="1"/>
      <c r="C118" s="1"/>
      <c r="D118" s="1"/>
      <c r="E118" s="91"/>
      <c r="F118" s="91"/>
      <c r="G118" s="11"/>
      <c r="H118" s="35"/>
      <c r="J118" s="1"/>
      <c r="K118" s="1"/>
    </row>
    <row r="119" spans="1:11" s="3" customFormat="1" x14ac:dyDescent="0.25">
      <c r="A119" s="1"/>
      <c r="B119" s="1"/>
      <c r="C119" s="1"/>
      <c r="D119" s="1"/>
      <c r="E119" s="91"/>
      <c r="F119" s="91"/>
      <c r="G119" s="11"/>
      <c r="H119" s="35"/>
      <c r="J119" s="1"/>
      <c r="K119" s="1"/>
    </row>
    <row r="120" spans="1:11" s="3" customFormat="1" x14ac:dyDescent="0.25">
      <c r="A120" s="1"/>
      <c r="B120" s="1"/>
      <c r="C120" s="1"/>
      <c r="D120" s="1"/>
      <c r="E120" s="91"/>
      <c r="F120" s="91"/>
      <c r="G120" s="11"/>
      <c r="H120" s="35"/>
      <c r="J120" s="1"/>
      <c r="K120" s="1"/>
    </row>
    <row r="121" spans="1:11" s="3" customFormat="1" x14ac:dyDescent="0.25">
      <c r="A121" s="1"/>
      <c r="B121" s="1"/>
      <c r="C121" s="1"/>
      <c r="D121" s="1"/>
      <c r="E121" s="91"/>
      <c r="F121" s="91"/>
      <c r="G121" s="11"/>
      <c r="H121" s="35"/>
      <c r="J121" s="1"/>
      <c r="K121" s="1"/>
    </row>
    <row r="122" spans="1:11" s="3" customFormat="1" x14ac:dyDescent="0.25">
      <c r="A122" s="1"/>
      <c r="B122" s="1"/>
      <c r="C122" s="1"/>
      <c r="D122" s="1"/>
      <c r="E122" s="91"/>
      <c r="F122" s="91"/>
      <c r="G122" s="11"/>
      <c r="H122" s="35"/>
      <c r="J122" s="1"/>
      <c r="K122" s="1"/>
    </row>
    <row r="123" spans="1:11" s="3" customFormat="1" x14ac:dyDescent="0.25">
      <c r="A123" s="1"/>
      <c r="B123" s="1"/>
      <c r="C123" s="1"/>
      <c r="D123" s="1"/>
      <c r="E123" s="91"/>
      <c r="F123" s="91"/>
      <c r="G123" s="11"/>
      <c r="H123" s="35"/>
      <c r="J123" s="1"/>
      <c r="K123" s="1"/>
    </row>
    <row r="124" spans="1:11" s="3" customFormat="1" x14ac:dyDescent="0.25">
      <c r="A124" s="1"/>
      <c r="B124" s="1"/>
      <c r="C124" s="1"/>
      <c r="D124" s="1"/>
      <c r="E124" s="91"/>
      <c r="F124" s="91"/>
      <c r="G124" s="11"/>
      <c r="H124" s="35"/>
      <c r="J124" s="1"/>
      <c r="K124" s="1"/>
    </row>
    <row r="125" spans="1:11" s="3" customFormat="1" x14ac:dyDescent="0.25">
      <c r="A125" s="1"/>
      <c r="B125" s="1"/>
      <c r="C125" s="1"/>
      <c r="D125" s="1"/>
      <c r="E125" s="91"/>
      <c r="F125" s="91"/>
      <c r="G125" s="11"/>
      <c r="H125" s="35"/>
      <c r="J125" s="1"/>
      <c r="K125" s="1"/>
    </row>
    <row r="126" spans="1:11" s="3" customFormat="1" x14ac:dyDescent="0.25">
      <c r="A126" s="1"/>
      <c r="B126" s="1"/>
      <c r="C126" s="1"/>
      <c r="D126" s="1"/>
      <c r="E126" s="91"/>
      <c r="F126" s="91"/>
      <c r="G126" s="11"/>
      <c r="H126" s="35"/>
      <c r="J126" s="1"/>
      <c r="K126" s="1"/>
    </row>
    <row r="127" spans="1:11" s="3" customFormat="1" x14ac:dyDescent="0.25">
      <c r="A127" s="1"/>
      <c r="B127" s="1"/>
      <c r="C127" s="1"/>
      <c r="D127" s="1"/>
      <c r="E127" s="91"/>
      <c r="F127" s="91"/>
      <c r="G127" s="11"/>
      <c r="H127" s="35"/>
      <c r="J127" s="1"/>
      <c r="K127" s="1"/>
    </row>
    <row r="128" spans="1:11" s="3" customFormat="1" x14ac:dyDescent="0.25">
      <c r="A128" s="1"/>
      <c r="B128" s="1"/>
      <c r="C128" s="1"/>
      <c r="D128" s="1"/>
      <c r="E128" s="91"/>
      <c r="F128" s="91"/>
      <c r="G128" s="11"/>
      <c r="H128" s="35"/>
      <c r="J128" s="1"/>
      <c r="K128" s="1"/>
    </row>
    <row r="129" spans="1:11" s="3" customFormat="1" x14ac:dyDescent="0.25">
      <c r="A129" s="1"/>
      <c r="B129" s="1"/>
      <c r="C129" s="1"/>
      <c r="D129" s="1"/>
      <c r="E129" s="91"/>
      <c r="F129" s="91"/>
      <c r="G129" s="11"/>
      <c r="H129" s="35"/>
      <c r="J129" s="1"/>
      <c r="K129" s="1"/>
    </row>
    <row r="130" spans="1:11" s="3" customFormat="1" x14ac:dyDescent="0.25">
      <c r="A130" s="1"/>
      <c r="B130" s="1"/>
      <c r="C130" s="1"/>
      <c r="D130" s="1"/>
      <c r="E130" s="91"/>
      <c r="F130" s="91"/>
      <c r="G130" s="11"/>
      <c r="H130" s="35"/>
      <c r="J130" s="1"/>
      <c r="K130" s="1"/>
    </row>
    <row r="131" spans="1:11" s="3" customFormat="1" x14ac:dyDescent="0.25">
      <c r="A131" s="1"/>
      <c r="B131" s="1"/>
      <c r="C131" s="1"/>
      <c r="D131" s="1"/>
      <c r="E131" s="91"/>
      <c r="F131" s="91"/>
      <c r="G131" s="11"/>
      <c r="H131" s="35"/>
      <c r="J131" s="1"/>
      <c r="K131" s="1"/>
    </row>
    <row r="132" spans="1:11" s="3" customFormat="1" x14ac:dyDescent="0.25">
      <c r="A132" s="1"/>
      <c r="B132" s="1"/>
      <c r="C132" s="1"/>
      <c r="D132" s="1"/>
      <c r="E132" s="91"/>
      <c r="F132" s="91"/>
      <c r="G132" s="11"/>
      <c r="H132" s="35"/>
      <c r="J132" s="1"/>
      <c r="K132" s="1"/>
    </row>
    <row r="133" spans="1:11" s="3" customFormat="1" x14ac:dyDescent="0.25">
      <c r="A133" s="1"/>
      <c r="B133" s="1"/>
      <c r="C133" s="1"/>
      <c r="D133" s="1"/>
      <c r="E133" s="91"/>
      <c r="F133" s="91"/>
      <c r="G133" s="11"/>
      <c r="H133" s="35"/>
      <c r="J133" s="1"/>
      <c r="K133" s="1"/>
    </row>
    <row r="134" spans="1:11" s="3" customFormat="1" x14ac:dyDescent="0.25">
      <c r="A134" s="1"/>
      <c r="B134" s="1"/>
      <c r="C134" s="1"/>
      <c r="D134" s="1"/>
      <c r="E134" s="91"/>
      <c r="F134" s="91"/>
      <c r="G134" s="11"/>
      <c r="H134" s="35"/>
      <c r="J134" s="1"/>
      <c r="K134" s="1"/>
    </row>
    <row r="135" spans="1:11" s="3" customFormat="1" x14ac:dyDescent="0.25">
      <c r="A135" s="1"/>
      <c r="B135" s="1"/>
      <c r="C135" s="1"/>
      <c r="D135" s="1"/>
      <c r="E135" s="91"/>
      <c r="F135" s="91"/>
      <c r="G135" s="11"/>
      <c r="H135" s="35"/>
      <c r="J135" s="1"/>
      <c r="K135" s="1"/>
    </row>
    <row r="136" spans="1:11" s="3" customFormat="1" x14ac:dyDescent="0.25">
      <c r="A136" s="1"/>
      <c r="B136" s="1"/>
      <c r="C136" s="1"/>
      <c r="D136" s="1"/>
      <c r="E136" s="91"/>
      <c r="F136" s="91"/>
      <c r="G136" s="11"/>
      <c r="H136" s="35"/>
      <c r="J136" s="1"/>
      <c r="K136" s="1"/>
    </row>
    <row r="137" spans="1:11" s="3" customFormat="1" x14ac:dyDescent="0.25">
      <c r="A137" s="1"/>
      <c r="B137" s="1"/>
      <c r="C137" s="1"/>
      <c r="D137" s="1"/>
      <c r="E137" s="91"/>
      <c r="F137" s="91"/>
      <c r="G137" s="11"/>
      <c r="H137" s="35"/>
      <c r="J137" s="1"/>
      <c r="K137" s="1"/>
    </row>
    <row r="138" spans="1:11" s="3" customFormat="1" x14ac:dyDescent="0.25">
      <c r="A138" s="1"/>
      <c r="B138" s="1"/>
      <c r="C138" s="1"/>
      <c r="D138" s="1"/>
      <c r="E138" s="91"/>
      <c r="F138" s="91"/>
      <c r="G138" s="11"/>
      <c r="H138" s="35"/>
      <c r="J138" s="1"/>
      <c r="K138" s="1"/>
    </row>
    <row r="139" spans="1:11" s="3" customFormat="1" x14ac:dyDescent="0.25">
      <c r="A139" s="1"/>
      <c r="B139" s="1"/>
      <c r="C139" s="1"/>
      <c r="D139" s="1"/>
      <c r="E139" s="91"/>
      <c r="F139" s="91"/>
      <c r="G139" s="11"/>
      <c r="H139" s="35"/>
      <c r="J139" s="1"/>
      <c r="K139" s="1"/>
    </row>
    <row r="140" spans="1:11" s="3" customFormat="1" x14ac:dyDescent="0.25">
      <c r="A140" s="1"/>
      <c r="B140" s="1"/>
      <c r="C140" s="1"/>
      <c r="D140" s="1"/>
      <c r="E140" s="91"/>
      <c r="F140" s="91"/>
      <c r="G140" s="11"/>
      <c r="H140" s="35"/>
      <c r="J140" s="1"/>
      <c r="K140" s="1"/>
    </row>
    <row r="141" spans="1:11" s="3" customFormat="1" x14ac:dyDescent="0.25">
      <c r="A141" s="1"/>
      <c r="B141" s="1"/>
      <c r="C141" s="1"/>
      <c r="D141" s="1"/>
      <c r="E141" s="91"/>
      <c r="F141" s="91"/>
      <c r="G141" s="11"/>
      <c r="H141" s="35"/>
      <c r="J141" s="1"/>
      <c r="K141" s="1"/>
    </row>
    <row r="142" spans="1:11" s="3" customFormat="1" x14ac:dyDescent="0.25">
      <c r="A142" s="1"/>
      <c r="B142" s="1"/>
      <c r="C142" s="1"/>
      <c r="D142" s="1"/>
      <c r="E142" s="91"/>
      <c r="F142" s="91"/>
      <c r="G142" s="11"/>
      <c r="H142" s="35"/>
      <c r="J142" s="1"/>
      <c r="K142" s="1"/>
    </row>
    <row r="143" spans="1:11" s="3" customFormat="1" x14ac:dyDescent="0.25">
      <c r="A143" s="1"/>
      <c r="B143" s="1"/>
      <c r="C143" s="1"/>
      <c r="D143" s="1"/>
      <c r="E143" s="91"/>
      <c r="F143" s="91"/>
      <c r="G143" s="11"/>
      <c r="H143" s="35"/>
      <c r="J143" s="1"/>
      <c r="K143" s="1"/>
    </row>
    <row r="144" spans="1:11" s="3" customFormat="1" x14ac:dyDescent="0.25">
      <c r="A144" s="1"/>
      <c r="B144" s="1"/>
      <c r="C144" s="1"/>
      <c r="D144" s="1"/>
      <c r="E144" s="91"/>
      <c r="F144" s="91"/>
      <c r="G144" s="11"/>
      <c r="H144" s="35"/>
      <c r="J144" s="1"/>
      <c r="K144" s="1"/>
    </row>
    <row r="145" spans="1:11" s="3" customFormat="1" x14ac:dyDescent="0.25">
      <c r="A145" s="1"/>
      <c r="B145" s="1"/>
      <c r="C145" s="1"/>
      <c r="D145" s="1"/>
      <c r="E145" s="91"/>
      <c r="F145" s="91"/>
      <c r="G145" s="11"/>
      <c r="H145" s="35"/>
      <c r="J145" s="1"/>
      <c r="K145" s="1"/>
    </row>
    <row r="146" spans="1:11" s="3" customFormat="1" x14ac:dyDescent="0.25">
      <c r="A146" s="1"/>
      <c r="B146" s="1"/>
      <c r="C146" s="1"/>
      <c r="D146" s="1"/>
      <c r="E146" s="91"/>
      <c r="F146" s="91"/>
      <c r="G146" s="11"/>
      <c r="H146" s="35"/>
      <c r="J146" s="1"/>
      <c r="K146" s="1"/>
    </row>
    <row r="147" spans="1:11" s="3" customFormat="1" x14ac:dyDescent="0.25">
      <c r="A147" s="1"/>
      <c r="B147" s="1"/>
      <c r="C147" s="1"/>
      <c r="D147" s="1"/>
      <c r="E147" s="91"/>
      <c r="F147" s="91"/>
      <c r="G147" s="11"/>
      <c r="H147" s="35"/>
      <c r="J147" s="1"/>
      <c r="K147" s="1"/>
    </row>
    <row r="148" spans="1:11" s="3" customFormat="1" x14ac:dyDescent="0.25">
      <c r="A148" s="1"/>
      <c r="B148" s="1"/>
      <c r="C148" s="1"/>
      <c r="D148" s="1"/>
      <c r="E148" s="91"/>
      <c r="F148" s="91"/>
      <c r="G148" s="11"/>
      <c r="H148" s="35"/>
      <c r="J148" s="1"/>
      <c r="K148" s="1"/>
    </row>
    <row r="149" spans="1:11" s="3" customFormat="1" x14ac:dyDescent="0.25">
      <c r="A149" s="1"/>
      <c r="B149" s="1"/>
      <c r="C149" s="1"/>
      <c r="D149" s="1"/>
      <c r="E149" s="91"/>
      <c r="F149" s="91"/>
      <c r="G149" s="11"/>
      <c r="H149" s="35"/>
      <c r="J149" s="1"/>
      <c r="K149" s="1"/>
    </row>
    <row r="150" spans="1:11" s="3" customFormat="1" x14ac:dyDescent="0.25">
      <c r="A150" s="1"/>
      <c r="B150" s="1"/>
      <c r="C150" s="1"/>
      <c r="D150" s="1"/>
      <c r="E150" s="91"/>
      <c r="F150" s="91"/>
      <c r="G150" s="11"/>
      <c r="H150" s="35"/>
      <c r="J150" s="1"/>
      <c r="K150" s="1"/>
    </row>
    <row r="151" spans="1:11" s="3" customFormat="1" x14ac:dyDescent="0.25">
      <c r="A151" s="1"/>
      <c r="B151" s="1"/>
      <c r="C151" s="1"/>
      <c r="D151" s="1"/>
      <c r="E151" s="91"/>
      <c r="F151" s="91"/>
      <c r="G151" s="11"/>
      <c r="H151" s="35"/>
      <c r="J151" s="1"/>
      <c r="K151" s="1"/>
    </row>
    <row r="152" spans="1:11" s="3" customFormat="1" x14ac:dyDescent="0.25">
      <c r="A152" s="1"/>
      <c r="B152" s="1"/>
      <c r="C152" s="1"/>
      <c r="D152" s="1"/>
      <c r="E152" s="91"/>
      <c r="F152" s="91"/>
      <c r="G152" s="11"/>
      <c r="H152" s="35"/>
      <c r="J152" s="1"/>
      <c r="K152" s="1"/>
    </row>
    <row r="153" spans="1:11" s="3" customFormat="1" x14ac:dyDescent="0.25">
      <c r="A153" s="1"/>
      <c r="B153" s="1"/>
      <c r="C153" s="1"/>
      <c r="D153" s="1"/>
      <c r="E153" s="91"/>
      <c r="F153" s="91"/>
      <c r="G153" s="11"/>
      <c r="H153" s="35"/>
      <c r="J153" s="1"/>
      <c r="K153" s="1"/>
    </row>
    <row r="154" spans="1:11" s="3" customFormat="1" x14ac:dyDescent="0.25">
      <c r="A154" s="1"/>
      <c r="B154" s="1"/>
      <c r="C154" s="1"/>
      <c r="D154" s="1"/>
      <c r="E154" s="91"/>
      <c r="F154" s="91"/>
      <c r="G154" s="11"/>
      <c r="H154" s="35"/>
      <c r="J154" s="1"/>
      <c r="K154" s="1"/>
    </row>
    <row r="155" spans="1:11" s="3" customFormat="1" x14ac:dyDescent="0.25">
      <c r="A155" s="1"/>
      <c r="B155" s="1"/>
      <c r="C155" s="1"/>
      <c r="D155" s="1"/>
      <c r="E155" s="91"/>
      <c r="F155" s="91"/>
      <c r="G155" s="11"/>
      <c r="H155" s="35"/>
      <c r="J155" s="1"/>
      <c r="K155" s="1"/>
    </row>
    <row r="156" spans="1:11" s="3" customFormat="1" x14ac:dyDescent="0.25">
      <c r="A156" s="1"/>
      <c r="B156" s="1"/>
      <c r="C156" s="1"/>
      <c r="D156" s="1"/>
      <c r="E156" s="91"/>
      <c r="F156" s="91"/>
      <c r="G156" s="11"/>
      <c r="H156" s="35"/>
      <c r="J156" s="1"/>
      <c r="K156" s="1"/>
    </row>
    <row r="157" spans="1:11" s="3" customFormat="1" x14ac:dyDescent="0.25">
      <c r="A157" s="1"/>
      <c r="B157" s="1"/>
      <c r="C157" s="1"/>
      <c r="D157" s="1"/>
      <c r="E157" s="91"/>
      <c r="F157" s="91"/>
      <c r="G157" s="11"/>
      <c r="H157" s="35"/>
      <c r="J157" s="1"/>
      <c r="K157" s="1"/>
    </row>
    <row r="158" spans="1:11" s="3" customFormat="1" x14ac:dyDescent="0.25">
      <c r="A158" s="1"/>
      <c r="B158" s="1"/>
      <c r="C158" s="1"/>
      <c r="D158" s="1"/>
      <c r="E158" s="91"/>
      <c r="F158" s="91"/>
      <c r="G158" s="11"/>
      <c r="H158" s="35"/>
      <c r="J158" s="1"/>
      <c r="K158" s="1"/>
    </row>
    <row r="159" spans="1:11" s="3" customFormat="1" x14ac:dyDescent="0.25">
      <c r="A159" s="1"/>
      <c r="B159" s="1"/>
      <c r="C159" s="1"/>
      <c r="D159" s="1"/>
      <c r="E159" s="91"/>
      <c r="F159" s="91"/>
      <c r="G159" s="11"/>
      <c r="H159" s="35"/>
      <c r="J159" s="1"/>
      <c r="K159" s="1"/>
    </row>
    <row r="160" spans="1:11" s="3" customFormat="1" x14ac:dyDescent="0.25">
      <c r="A160" s="1"/>
      <c r="B160" s="1"/>
      <c r="C160" s="1"/>
      <c r="D160" s="1"/>
      <c r="E160" s="91"/>
      <c r="F160" s="91"/>
      <c r="G160" s="11"/>
      <c r="H160" s="35"/>
      <c r="J160" s="1"/>
      <c r="K160" s="1"/>
    </row>
    <row r="161" spans="1:11" s="3" customFormat="1" x14ac:dyDescent="0.25">
      <c r="A161" s="1"/>
      <c r="B161" s="1"/>
      <c r="C161" s="1"/>
      <c r="D161" s="1"/>
      <c r="E161" s="91"/>
      <c r="F161" s="91"/>
      <c r="G161" s="11"/>
      <c r="H161" s="35"/>
      <c r="J161" s="1"/>
      <c r="K161" s="1"/>
    </row>
    <row r="162" spans="1:11" s="3" customFormat="1" x14ac:dyDescent="0.25">
      <c r="A162" s="1"/>
      <c r="B162" s="1"/>
      <c r="C162" s="1"/>
      <c r="D162" s="1"/>
      <c r="E162" s="91"/>
      <c r="F162" s="91"/>
      <c r="G162" s="11"/>
      <c r="H162" s="35"/>
      <c r="J162" s="1"/>
      <c r="K162" s="1"/>
    </row>
    <row r="163" spans="1:11" s="3" customFormat="1" x14ac:dyDescent="0.25">
      <c r="A163" s="1"/>
      <c r="B163" s="1"/>
      <c r="C163" s="1"/>
      <c r="D163" s="1"/>
      <c r="E163" s="91"/>
      <c r="F163" s="91"/>
      <c r="G163" s="11"/>
      <c r="H163" s="35"/>
      <c r="J163" s="1"/>
      <c r="K163" s="1"/>
    </row>
    <row r="164" spans="1:11" s="3" customFormat="1" x14ac:dyDescent="0.25">
      <c r="A164" s="1"/>
      <c r="B164" s="1"/>
      <c r="C164" s="1"/>
      <c r="D164" s="1"/>
      <c r="E164" s="91"/>
      <c r="F164" s="91"/>
      <c r="G164" s="11"/>
      <c r="H164" s="35"/>
      <c r="J164" s="1"/>
      <c r="K164" s="1"/>
    </row>
    <row r="165" spans="1:11" s="3" customFormat="1" x14ac:dyDescent="0.25">
      <c r="A165" s="1"/>
      <c r="B165" s="1"/>
      <c r="C165" s="1"/>
      <c r="D165" s="1"/>
      <c r="E165" s="91"/>
      <c r="F165" s="91"/>
      <c r="G165" s="11"/>
      <c r="H165" s="35"/>
      <c r="J165" s="1"/>
      <c r="K165" s="1"/>
    </row>
    <row r="166" spans="1:11" s="3" customFormat="1" x14ac:dyDescent="0.25">
      <c r="A166" s="1"/>
      <c r="B166" s="1"/>
      <c r="C166" s="1"/>
      <c r="D166" s="1"/>
      <c r="E166" s="91"/>
      <c r="F166" s="91"/>
      <c r="G166" s="11"/>
      <c r="H166" s="35"/>
      <c r="J166" s="1"/>
      <c r="K166" s="1"/>
    </row>
    <row r="167" spans="1:11" s="3" customFormat="1" x14ac:dyDescent="0.25">
      <c r="A167" s="1"/>
      <c r="B167" s="1"/>
      <c r="C167" s="1"/>
      <c r="D167" s="1"/>
      <c r="E167" s="91"/>
      <c r="F167" s="91"/>
      <c r="G167" s="11"/>
      <c r="H167" s="35"/>
      <c r="J167" s="1"/>
      <c r="K167" s="1"/>
    </row>
    <row r="168" spans="1:11" s="3" customFormat="1" x14ac:dyDescent="0.25">
      <c r="A168" s="1"/>
      <c r="B168" s="1"/>
      <c r="C168" s="1"/>
      <c r="D168" s="1"/>
      <c r="E168" s="91"/>
      <c r="F168" s="91"/>
      <c r="G168" s="11"/>
      <c r="H168" s="35"/>
      <c r="J168" s="1"/>
      <c r="K168" s="1"/>
    </row>
    <row r="169" spans="1:11" s="3" customFormat="1" x14ac:dyDescent="0.25">
      <c r="A169" s="1"/>
      <c r="B169" s="1"/>
      <c r="C169" s="1"/>
      <c r="D169" s="1"/>
      <c r="E169" s="91"/>
      <c r="F169" s="91"/>
      <c r="G169" s="11"/>
      <c r="H169" s="35"/>
      <c r="J169" s="1"/>
      <c r="K169" s="1"/>
    </row>
    <row r="170" spans="1:11" s="3" customFormat="1" x14ac:dyDescent="0.25">
      <c r="A170" s="1"/>
      <c r="B170" s="1"/>
      <c r="C170" s="1"/>
      <c r="D170" s="1"/>
      <c r="E170" s="91"/>
      <c r="F170" s="91"/>
      <c r="G170" s="11"/>
      <c r="H170" s="35"/>
      <c r="J170" s="1"/>
      <c r="K170" s="1"/>
    </row>
    <row r="171" spans="1:11" s="3" customFormat="1" x14ac:dyDescent="0.25">
      <c r="A171" s="1"/>
      <c r="B171" s="1"/>
      <c r="C171" s="1"/>
      <c r="D171" s="1"/>
      <c r="E171" s="91"/>
      <c r="F171" s="91"/>
      <c r="G171" s="11"/>
      <c r="H171" s="35"/>
      <c r="J171" s="1"/>
      <c r="K171" s="1"/>
    </row>
    <row r="172" spans="1:11" s="3" customFormat="1" x14ac:dyDescent="0.25">
      <c r="A172" s="1"/>
      <c r="B172" s="1"/>
      <c r="C172" s="1"/>
      <c r="D172" s="1"/>
      <c r="E172" s="91"/>
      <c r="F172" s="91"/>
      <c r="G172" s="11"/>
      <c r="H172" s="35"/>
      <c r="J172" s="1"/>
      <c r="K172" s="1"/>
    </row>
    <row r="173" spans="1:11" s="3" customFormat="1" x14ac:dyDescent="0.25">
      <c r="A173" s="1"/>
      <c r="B173" s="1"/>
      <c r="C173" s="1"/>
      <c r="D173" s="1"/>
      <c r="E173" s="91"/>
      <c r="F173" s="91"/>
      <c r="G173" s="11"/>
      <c r="H173" s="35"/>
      <c r="J173" s="1"/>
      <c r="K173" s="1"/>
    </row>
    <row r="174" spans="1:11" s="3" customFormat="1" x14ac:dyDescent="0.25">
      <c r="A174" s="1"/>
      <c r="B174" s="1"/>
      <c r="C174" s="1"/>
      <c r="D174" s="1"/>
      <c r="E174" s="91"/>
      <c r="F174" s="91"/>
      <c r="G174" s="11"/>
      <c r="H174" s="35"/>
      <c r="J174" s="1"/>
      <c r="K174" s="1"/>
    </row>
    <row r="175" spans="1:11" s="3" customFormat="1" x14ac:dyDescent="0.25">
      <c r="A175" s="1"/>
      <c r="B175" s="1"/>
      <c r="C175" s="1"/>
      <c r="D175" s="1"/>
      <c r="E175" s="91"/>
      <c r="F175" s="91"/>
      <c r="G175" s="11"/>
      <c r="H175" s="35"/>
      <c r="J175" s="1"/>
      <c r="K175" s="1"/>
    </row>
    <row r="176" spans="1:11" s="3" customFormat="1" x14ac:dyDescent="0.25">
      <c r="A176" s="1"/>
      <c r="B176" s="1"/>
      <c r="C176" s="1"/>
      <c r="D176" s="1"/>
      <c r="E176" s="91"/>
      <c r="F176" s="91"/>
      <c r="G176" s="11"/>
      <c r="H176" s="35"/>
      <c r="J176" s="1"/>
      <c r="K176" s="1"/>
    </row>
    <row r="177" spans="1:11" s="3" customFormat="1" x14ac:dyDescent="0.25">
      <c r="A177" s="1"/>
      <c r="B177" s="1"/>
      <c r="C177" s="1"/>
      <c r="D177" s="1"/>
      <c r="E177" s="91"/>
      <c r="F177" s="91"/>
      <c r="G177" s="11"/>
      <c r="H177" s="35"/>
      <c r="J177" s="1"/>
      <c r="K177" s="1"/>
    </row>
    <row r="178" spans="1:11" s="3" customFormat="1" x14ac:dyDescent="0.25">
      <c r="A178" s="1"/>
      <c r="B178" s="1"/>
      <c r="C178" s="1"/>
      <c r="D178" s="1"/>
      <c r="E178" s="91"/>
      <c r="F178" s="91"/>
      <c r="G178" s="11"/>
      <c r="H178" s="35"/>
      <c r="J178" s="1"/>
      <c r="K178" s="1"/>
    </row>
    <row r="179" spans="1:11" s="3" customFormat="1" x14ac:dyDescent="0.25">
      <c r="A179" s="1"/>
      <c r="B179" s="1"/>
      <c r="C179" s="1"/>
      <c r="D179" s="1"/>
      <c r="E179" s="91"/>
      <c r="F179" s="91"/>
      <c r="G179" s="11"/>
      <c r="H179" s="35"/>
      <c r="J179" s="1"/>
      <c r="K179" s="1"/>
    </row>
    <row r="180" spans="1:11" s="3" customFormat="1" x14ac:dyDescent="0.25">
      <c r="A180" s="1"/>
      <c r="B180" s="1"/>
      <c r="C180" s="1"/>
      <c r="D180" s="1"/>
      <c r="E180" s="91"/>
      <c r="F180" s="91"/>
      <c r="G180" s="11"/>
      <c r="H180" s="35"/>
      <c r="J180" s="1"/>
      <c r="K180" s="1"/>
    </row>
    <row r="181" spans="1:11" s="3" customFormat="1" x14ac:dyDescent="0.25">
      <c r="A181" s="1"/>
      <c r="B181" s="1"/>
      <c r="C181" s="1"/>
      <c r="D181" s="1"/>
      <c r="E181" s="91"/>
      <c r="F181" s="91"/>
      <c r="G181" s="11"/>
      <c r="H181" s="35"/>
      <c r="J181" s="1"/>
      <c r="K181" s="1"/>
    </row>
    <row r="182" spans="1:11" s="3" customFormat="1" x14ac:dyDescent="0.25">
      <c r="A182" s="1"/>
      <c r="B182" s="1"/>
      <c r="C182" s="1"/>
      <c r="D182" s="1"/>
      <c r="E182" s="91"/>
      <c r="F182" s="91"/>
      <c r="G182" s="11"/>
      <c r="H182" s="35"/>
      <c r="J182" s="1"/>
      <c r="K182" s="1"/>
    </row>
    <row r="183" spans="1:11" s="3" customFormat="1" x14ac:dyDescent="0.25">
      <c r="A183" s="1"/>
      <c r="B183" s="1"/>
      <c r="C183" s="1"/>
      <c r="D183" s="1"/>
      <c r="E183" s="91"/>
      <c r="F183" s="91"/>
      <c r="G183" s="11"/>
      <c r="H183" s="35"/>
      <c r="J183" s="1"/>
      <c r="K183" s="1"/>
    </row>
    <row r="184" spans="1:11" s="3" customFormat="1" x14ac:dyDescent="0.25">
      <c r="A184" s="1"/>
      <c r="B184" s="1"/>
      <c r="C184" s="1"/>
      <c r="D184" s="1"/>
      <c r="E184" s="91"/>
      <c r="F184" s="91"/>
      <c r="G184" s="11"/>
      <c r="H184" s="35"/>
      <c r="J184" s="1"/>
      <c r="K184" s="1"/>
    </row>
    <row r="185" spans="1:11" s="3" customFormat="1" x14ac:dyDescent="0.25">
      <c r="A185" s="1"/>
      <c r="B185" s="1"/>
      <c r="C185" s="1"/>
      <c r="D185" s="1"/>
      <c r="E185" s="91"/>
      <c r="F185" s="91"/>
      <c r="G185" s="11"/>
      <c r="H185" s="35"/>
      <c r="J185" s="1"/>
      <c r="K185" s="1"/>
    </row>
    <row r="186" spans="1:11" s="3" customFormat="1" x14ac:dyDescent="0.25">
      <c r="A186" s="1"/>
      <c r="B186" s="1"/>
      <c r="C186" s="1"/>
      <c r="D186" s="1"/>
      <c r="E186" s="91"/>
      <c r="F186" s="91"/>
      <c r="G186" s="11"/>
      <c r="H186" s="35"/>
      <c r="J186" s="1"/>
      <c r="K186" s="1"/>
    </row>
    <row r="187" spans="1:11" s="3" customFormat="1" x14ac:dyDescent="0.25">
      <c r="A187" s="1"/>
      <c r="B187" s="1"/>
      <c r="C187" s="1"/>
      <c r="D187" s="1"/>
      <c r="E187" s="91"/>
      <c r="F187" s="91"/>
      <c r="G187" s="11"/>
      <c r="H187" s="35"/>
      <c r="J187" s="1"/>
      <c r="K187" s="1"/>
    </row>
    <row r="188" spans="1:11" s="3" customFormat="1" x14ac:dyDescent="0.25">
      <c r="A188" s="1"/>
      <c r="B188" s="1"/>
      <c r="C188" s="1"/>
      <c r="D188" s="1"/>
      <c r="E188" s="91"/>
      <c r="F188" s="91"/>
      <c r="G188" s="11"/>
      <c r="H188" s="35"/>
      <c r="J188" s="1"/>
      <c r="K188" s="1"/>
    </row>
    <row r="189" spans="1:11" s="3" customFormat="1" x14ac:dyDescent="0.25">
      <c r="A189" s="1"/>
      <c r="B189" s="1"/>
      <c r="C189" s="1"/>
      <c r="D189" s="1"/>
      <c r="E189" s="91"/>
      <c r="F189" s="91"/>
      <c r="G189" s="11"/>
      <c r="H189" s="35"/>
      <c r="J189" s="1"/>
      <c r="K189" s="1"/>
    </row>
    <row r="190" spans="1:11" s="3" customFormat="1" x14ac:dyDescent="0.25">
      <c r="A190" s="1"/>
      <c r="B190" s="1"/>
      <c r="C190" s="1"/>
      <c r="D190" s="1"/>
      <c r="E190" s="91"/>
      <c r="F190" s="91"/>
      <c r="G190" s="11"/>
      <c r="H190" s="35"/>
      <c r="J190" s="1"/>
      <c r="K190" s="1"/>
    </row>
    <row r="191" spans="1:11" s="3" customFormat="1" x14ac:dyDescent="0.25">
      <c r="A191" s="1"/>
      <c r="B191" s="1"/>
      <c r="C191" s="1"/>
      <c r="D191" s="1"/>
      <c r="E191" s="91"/>
      <c r="F191" s="91"/>
      <c r="G191" s="11"/>
      <c r="H191" s="35"/>
      <c r="J191" s="1"/>
      <c r="K191" s="1"/>
    </row>
    <row r="192" spans="1:11" s="3" customFormat="1" x14ac:dyDescent="0.25">
      <c r="A192" s="1"/>
      <c r="B192" s="1"/>
      <c r="C192" s="1"/>
      <c r="D192" s="1"/>
      <c r="E192" s="91"/>
      <c r="F192" s="91"/>
      <c r="G192" s="11"/>
      <c r="H192" s="11"/>
      <c r="J192" s="1"/>
      <c r="K192" s="1"/>
    </row>
    <row r="193" spans="1:11" s="3" customFormat="1" x14ac:dyDescent="0.25">
      <c r="A193" s="1"/>
      <c r="B193" s="1"/>
      <c r="C193" s="1"/>
      <c r="D193" s="1"/>
      <c r="E193" s="91"/>
      <c r="F193" s="91"/>
      <c r="G193" s="11"/>
      <c r="H193" s="11"/>
      <c r="J193" s="1"/>
      <c r="K193" s="1"/>
    </row>
    <row r="194" spans="1:11" s="3" customFormat="1" x14ac:dyDescent="0.25">
      <c r="A194" s="1"/>
      <c r="B194" s="1"/>
      <c r="C194" s="1"/>
      <c r="D194" s="1"/>
      <c r="E194" s="91"/>
      <c r="F194" s="91"/>
      <c r="G194" s="11"/>
      <c r="H194" s="11"/>
      <c r="J194" s="1"/>
      <c r="K194" s="1"/>
    </row>
    <row r="195" spans="1:11" s="3" customFormat="1" x14ac:dyDescent="0.25">
      <c r="A195" s="1"/>
      <c r="B195" s="1"/>
      <c r="C195" s="1"/>
      <c r="D195" s="1"/>
      <c r="E195" s="91"/>
      <c r="F195" s="91"/>
      <c r="G195" s="11"/>
      <c r="H195" s="11"/>
      <c r="J195" s="1"/>
      <c r="K195" s="1"/>
    </row>
    <row r="196" spans="1:11" s="3" customFormat="1" x14ac:dyDescent="0.25">
      <c r="A196" s="1"/>
      <c r="B196" s="1"/>
      <c r="C196" s="1"/>
      <c r="D196" s="1"/>
      <c r="E196" s="91"/>
      <c r="F196" s="91"/>
      <c r="G196" s="11"/>
      <c r="H196" s="11"/>
      <c r="J196" s="1"/>
      <c r="K196" s="1"/>
    </row>
    <row r="197" spans="1:11" s="3" customFormat="1" x14ac:dyDescent="0.25">
      <c r="A197" s="1"/>
      <c r="B197" s="1"/>
      <c r="C197" s="1"/>
      <c r="D197" s="1"/>
      <c r="E197" s="91"/>
      <c r="F197" s="91"/>
      <c r="G197" s="11"/>
      <c r="H197" s="11"/>
      <c r="J197" s="1"/>
      <c r="K197" s="1"/>
    </row>
    <row r="198" spans="1:11" s="3" customFormat="1" x14ac:dyDescent="0.25">
      <c r="A198" s="1"/>
      <c r="B198" s="1"/>
      <c r="C198" s="1"/>
      <c r="D198" s="1"/>
      <c r="E198" s="91"/>
      <c r="F198" s="91"/>
      <c r="G198" s="11"/>
      <c r="H198" s="11"/>
      <c r="J198" s="1"/>
      <c r="K198" s="1"/>
    </row>
    <row r="199" spans="1:11" s="3" customFormat="1" x14ac:dyDescent="0.25">
      <c r="A199" s="1"/>
      <c r="B199" s="1"/>
      <c r="C199" s="1"/>
      <c r="D199" s="1"/>
      <c r="E199" s="91"/>
      <c r="F199" s="91"/>
      <c r="G199" s="11"/>
      <c r="H199" s="11"/>
      <c r="J199" s="1"/>
      <c r="K199" s="1"/>
    </row>
    <row r="200" spans="1:11" s="3" customFormat="1" x14ac:dyDescent="0.25">
      <c r="A200" s="1"/>
      <c r="B200" s="1"/>
      <c r="C200" s="1"/>
      <c r="D200" s="1"/>
      <c r="E200" s="91"/>
      <c r="F200" s="91"/>
      <c r="G200" s="11"/>
      <c r="H200" s="11"/>
      <c r="J200" s="1"/>
      <c r="K200" s="1"/>
    </row>
    <row r="201" spans="1:11" s="3" customFormat="1" x14ac:dyDescent="0.25">
      <c r="A201" s="1"/>
      <c r="B201" s="1"/>
      <c r="C201" s="1"/>
      <c r="D201" s="1"/>
      <c r="E201" s="91"/>
      <c r="F201" s="91"/>
      <c r="G201" s="11"/>
      <c r="H201" s="11"/>
      <c r="J201" s="1"/>
      <c r="K201" s="1"/>
    </row>
    <row r="202" spans="1:11" s="3" customFormat="1" x14ac:dyDescent="0.25">
      <c r="A202" s="1"/>
      <c r="B202" s="1"/>
      <c r="C202" s="1"/>
      <c r="D202" s="1"/>
      <c r="E202" s="91"/>
      <c r="F202" s="91"/>
      <c r="G202" s="11"/>
      <c r="H202" s="11"/>
      <c r="J202" s="1"/>
      <c r="K202" s="1"/>
    </row>
    <row r="203" spans="1:11" s="3" customFormat="1" x14ac:dyDescent="0.25">
      <c r="A203" s="1"/>
      <c r="B203" s="1"/>
      <c r="C203" s="1"/>
      <c r="D203" s="1"/>
      <c r="E203" s="91"/>
      <c r="F203" s="91"/>
      <c r="G203" s="11"/>
      <c r="H203" s="11"/>
      <c r="J203" s="1"/>
      <c r="K203" s="1"/>
    </row>
    <row r="204" spans="1:11" s="3" customFormat="1" x14ac:dyDescent="0.25">
      <c r="A204" s="1"/>
      <c r="B204" s="1"/>
      <c r="C204" s="1"/>
      <c r="D204" s="1"/>
      <c r="E204" s="91"/>
      <c r="F204" s="91"/>
      <c r="G204" s="11"/>
      <c r="H204" s="11"/>
      <c r="J204" s="1"/>
      <c r="K204" s="1"/>
    </row>
    <row r="205" spans="1:11" s="3" customFormat="1" x14ac:dyDescent="0.25">
      <c r="A205" s="1"/>
      <c r="B205" s="1"/>
      <c r="C205" s="1"/>
      <c r="D205" s="1"/>
      <c r="E205" s="91"/>
      <c r="F205" s="91"/>
      <c r="G205" s="11"/>
      <c r="H205" s="11"/>
      <c r="J205" s="1"/>
      <c r="K205" s="1"/>
    </row>
    <row r="206" spans="1:11" s="3" customFormat="1" x14ac:dyDescent="0.25">
      <c r="A206" s="1"/>
      <c r="B206" s="1"/>
      <c r="C206" s="1"/>
      <c r="D206" s="1"/>
      <c r="E206" s="91"/>
      <c r="F206" s="91"/>
      <c r="G206" s="11"/>
      <c r="H206" s="11"/>
      <c r="J206" s="1"/>
      <c r="K206" s="1"/>
    </row>
    <row r="207" spans="1:11" s="3" customFormat="1" x14ac:dyDescent="0.25">
      <c r="A207" s="1"/>
      <c r="B207" s="1"/>
      <c r="C207" s="1"/>
      <c r="D207" s="1"/>
      <c r="E207" s="91"/>
      <c r="F207" s="91"/>
      <c r="G207" s="11"/>
      <c r="H207" s="11"/>
      <c r="J207" s="1"/>
      <c r="K207" s="1"/>
    </row>
    <row r="208" spans="1:11" s="3" customFormat="1" x14ac:dyDescent="0.25">
      <c r="A208" s="1"/>
      <c r="B208" s="1"/>
      <c r="C208" s="1"/>
      <c r="D208" s="1"/>
      <c r="E208" s="91"/>
      <c r="F208" s="91"/>
      <c r="G208" s="11"/>
      <c r="H208" s="11"/>
      <c r="J208" s="1"/>
      <c r="K208" s="1"/>
    </row>
    <row r="209" spans="1:11" s="3" customFormat="1" x14ac:dyDescent="0.25">
      <c r="A209" s="1"/>
      <c r="B209" s="1"/>
      <c r="C209" s="1"/>
      <c r="D209" s="1"/>
      <c r="E209" s="91"/>
      <c r="F209" s="91"/>
      <c r="G209" s="11"/>
      <c r="H209" s="11"/>
      <c r="J209" s="1"/>
      <c r="K209" s="1"/>
    </row>
    <row r="210" spans="1:11" s="3" customFormat="1" x14ac:dyDescent="0.25">
      <c r="A210" s="1"/>
      <c r="B210" s="1"/>
      <c r="C210" s="1"/>
      <c r="D210" s="1"/>
      <c r="E210" s="91"/>
      <c r="F210" s="91"/>
      <c r="G210" s="11"/>
      <c r="H210" s="11"/>
      <c r="J210" s="1"/>
      <c r="K210" s="1"/>
    </row>
    <row r="211" spans="1:11" s="3" customFormat="1" x14ac:dyDescent="0.25">
      <c r="A211" s="1"/>
      <c r="B211" s="1"/>
      <c r="C211" s="1"/>
      <c r="D211" s="1"/>
      <c r="E211" s="91"/>
      <c r="F211" s="91"/>
      <c r="G211" s="11"/>
      <c r="H211" s="11"/>
      <c r="J211" s="1"/>
      <c r="K211" s="1"/>
    </row>
    <row r="212" spans="1:11" s="3" customFormat="1" x14ac:dyDescent="0.25">
      <c r="A212" s="1"/>
      <c r="B212" s="1"/>
      <c r="C212" s="1"/>
      <c r="D212" s="1"/>
      <c r="E212" s="91"/>
      <c r="F212" s="91"/>
      <c r="G212" s="11"/>
      <c r="H212" s="11"/>
      <c r="J212" s="1"/>
      <c r="K212" s="1"/>
    </row>
    <row r="213" spans="1:11" s="3" customFormat="1" x14ac:dyDescent="0.25">
      <c r="A213" s="1"/>
      <c r="B213" s="1"/>
      <c r="C213" s="1"/>
      <c r="D213" s="1"/>
      <c r="E213" s="91"/>
      <c r="F213" s="91"/>
      <c r="G213" s="11"/>
      <c r="H213" s="11"/>
      <c r="J213" s="1"/>
      <c r="K213" s="1"/>
    </row>
    <row r="214" spans="1:11" s="3" customFormat="1" x14ac:dyDescent="0.25">
      <c r="A214" s="1"/>
      <c r="B214" s="1"/>
      <c r="C214" s="1"/>
      <c r="D214" s="1"/>
      <c r="E214" s="91"/>
      <c r="F214" s="91"/>
      <c r="G214" s="11"/>
      <c r="H214" s="11"/>
      <c r="J214" s="1"/>
      <c r="K214" s="1"/>
    </row>
    <row r="215" spans="1:11" s="3" customFormat="1" x14ac:dyDescent="0.25">
      <c r="A215" s="1"/>
      <c r="B215" s="1"/>
      <c r="C215" s="1"/>
      <c r="D215" s="1"/>
      <c r="E215" s="91"/>
      <c r="F215" s="91"/>
      <c r="G215" s="11"/>
      <c r="H215" s="11"/>
      <c r="J215" s="1"/>
      <c r="K215" s="1"/>
    </row>
    <row r="216" spans="1:11" s="3" customFormat="1" x14ac:dyDescent="0.25">
      <c r="A216" s="1"/>
      <c r="B216" s="1"/>
      <c r="C216" s="1"/>
      <c r="D216" s="1"/>
      <c r="E216" s="91"/>
      <c r="F216" s="91"/>
      <c r="G216" s="11"/>
      <c r="H216" s="11"/>
      <c r="J216" s="1"/>
      <c r="K216" s="1"/>
    </row>
    <row r="217" spans="1:11" s="3" customFormat="1" x14ac:dyDescent="0.25">
      <c r="A217" s="1"/>
      <c r="B217" s="1"/>
      <c r="C217" s="1"/>
      <c r="D217" s="1"/>
      <c r="E217" s="91"/>
      <c r="F217" s="91"/>
      <c r="G217" s="11"/>
      <c r="H217" s="11"/>
      <c r="J217" s="1"/>
      <c r="K217" s="1"/>
    </row>
    <row r="218" spans="1:11" s="3" customFormat="1" x14ac:dyDescent="0.25">
      <c r="A218" s="1"/>
      <c r="B218" s="1"/>
      <c r="C218" s="1"/>
      <c r="D218" s="1"/>
      <c r="E218" s="91"/>
      <c r="F218" s="91"/>
      <c r="G218" s="11"/>
      <c r="H218" s="11"/>
      <c r="J218" s="1"/>
      <c r="K218" s="1"/>
    </row>
    <row r="219" spans="1:11" s="3" customFormat="1" x14ac:dyDescent="0.25">
      <c r="A219" s="1"/>
      <c r="B219" s="1"/>
      <c r="C219" s="1"/>
      <c r="D219" s="1"/>
      <c r="E219" s="91"/>
      <c r="F219" s="91"/>
      <c r="G219" s="11"/>
      <c r="H219" s="11"/>
      <c r="J219" s="1"/>
      <c r="K219" s="1"/>
    </row>
    <row r="220" spans="1:11" s="3" customFormat="1" x14ac:dyDescent="0.25">
      <c r="A220" s="1"/>
      <c r="B220" s="1"/>
      <c r="C220" s="1"/>
      <c r="D220" s="1"/>
      <c r="E220" s="91"/>
      <c r="F220" s="91"/>
      <c r="G220" s="11"/>
      <c r="H220" s="11"/>
      <c r="J220" s="1"/>
      <c r="K220" s="1"/>
    </row>
    <row r="221" spans="1:11" s="3" customFormat="1" x14ac:dyDescent="0.25">
      <c r="A221" s="1"/>
      <c r="B221" s="1"/>
      <c r="C221" s="1"/>
      <c r="D221" s="1"/>
      <c r="E221" s="91"/>
      <c r="F221" s="91"/>
      <c r="G221" s="11"/>
      <c r="H221" s="11"/>
      <c r="J221" s="1"/>
      <c r="K221" s="1"/>
    </row>
    <row r="222" spans="1:11" s="3" customFormat="1" x14ac:dyDescent="0.25">
      <c r="A222" s="1"/>
      <c r="B222" s="1"/>
      <c r="C222" s="1"/>
      <c r="D222" s="1"/>
      <c r="E222" s="91"/>
      <c r="F222" s="91"/>
      <c r="G222" s="11"/>
      <c r="H222" s="11"/>
      <c r="J222" s="1"/>
      <c r="K222" s="1"/>
    </row>
    <row r="223" spans="1:11" s="3" customFormat="1" x14ac:dyDescent="0.25">
      <c r="A223" s="1"/>
      <c r="B223" s="1"/>
      <c r="C223" s="1"/>
      <c r="D223" s="1"/>
      <c r="E223" s="91"/>
      <c r="F223" s="91"/>
      <c r="G223" s="11"/>
      <c r="H223" s="11"/>
      <c r="J223" s="1"/>
      <c r="K223" s="1"/>
    </row>
    <row r="224" spans="1:11" s="3" customFormat="1" x14ac:dyDescent="0.25">
      <c r="A224" s="1"/>
      <c r="B224" s="1"/>
      <c r="C224" s="1"/>
      <c r="D224" s="1"/>
      <c r="E224" s="91"/>
      <c r="F224" s="91"/>
      <c r="G224" s="11"/>
      <c r="H224" s="11"/>
      <c r="J224" s="1"/>
      <c r="K224" s="1"/>
    </row>
    <row r="225" spans="1:11" s="3" customFormat="1" x14ac:dyDescent="0.25">
      <c r="A225" s="1"/>
      <c r="B225" s="1"/>
      <c r="C225" s="1"/>
      <c r="D225" s="1"/>
      <c r="E225" s="91"/>
      <c r="F225" s="91"/>
      <c r="G225" s="11"/>
      <c r="H225" s="11"/>
      <c r="J225" s="1"/>
      <c r="K225" s="1"/>
    </row>
    <row r="226" spans="1:11" s="3" customFormat="1" x14ac:dyDescent="0.25">
      <c r="A226" s="1"/>
      <c r="B226" s="1"/>
      <c r="C226" s="1"/>
      <c r="D226" s="1"/>
      <c r="E226" s="91"/>
      <c r="F226" s="91"/>
      <c r="G226" s="11"/>
      <c r="H226" s="11"/>
      <c r="J226" s="1"/>
      <c r="K226" s="1"/>
    </row>
    <row r="227" spans="1:11" s="3" customFormat="1" x14ac:dyDescent="0.25">
      <c r="A227" s="1"/>
      <c r="B227" s="1"/>
      <c r="C227" s="1"/>
      <c r="D227" s="1"/>
      <c r="E227" s="91"/>
      <c r="F227" s="91"/>
      <c r="G227" s="11"/>
      <c r="H227" s="11"/>
      <c r="J227" s="1"/>
      <c r="K227" s="1"/>
    </row>
    <row r="228" spans="1:11" s="3" customFormat="1" x14ac:dyDescent="0.25">
      <c r="A228" s="1"/>
      <c r="B228" s="1"/>
      <c r="C228" s="1"/>
      <c r="D228" s="1"/>
      <c r="E228" s="91"/>
      <c r="F228" s="91"/>
      <c r="G228" s="11"/>
      <c r="H228" s="11"/>
      <c r="J228" s="1"/>
      <c r="K228" s="1"/>
    </row>
    <row r="229" spans="1:11" s="3" customFormat="1" x14ac:dyDescent="0.25">
      <c r="A229" s="1"/>
      <c r="B229" s="1"/>
      <c r="C229" s="1"/>
      <c r="D229" s="1"/>
      <c r="E229" s="91"/>
      <c r="F229" s="91"/>
      <c r="G229" s="11"/>
      <c r="H229" s="11"/>
      <c r="J229" s="1"/>
      <c r="K229" s="1"/>
    </row>
    <row r="230" spans="1:11" s="3" customFormat="1" x14ac:dyDescent="0.25">
      <c r="A230" s="1"/>
      <c r="B230" s="1"/>
      <c r="C230" s="1"/>
      <c r="D230" s="1"/>
      <c r="E230" s="91"/>
      <c r="F230" s="91"/>
      <c r="G230" s="11"/>
      <c r="H230" s="11"/>
      <c r="J230" s="1"/>
      <c r="K230" s="1"/>
    </row>
    <row r="231" spans="1:11" s="3" customFormat="1" x14ac:dyDescent="0.25">
      <c r="A231" s="1"/>
      <c r="B231" s="1"/>
      <c r="C231" s="1"/>
      <c r="D231" s="1"/>
      <c r="E231" s="91"/>
      <c r="F231" s="91"/>
      <c r="G231" s="11"/>
      <c r="H231" s="11"/>
      <c r="J231" s="1"/>
      <c r="K231" s="1"/>
    </row>
    <row r="232" spans="1:11" s="3" customFormat="1" x14ac:dyDescent="0.25">
      <c r="A232" s="1"/>
      <c r="B232" s="1"/>
      <c r="C232" s="1"/>
      <c r="D232" s="1"/>
      <c r="E232" s="91"/>
      <c r="F232" s="91"/>
      <c r="G232" s="11"/>
      <c r="H232" s="11"/>
      <c r="J232" s="1"/>
      <c r="K232" s="1"/>
    </row>
    <row r="233" spans="1:11" s="3" customFormat="1" x14ac:dyDescent="0.25">
      <c r="A233" s="1"/>
      <c r="B233" s="1"/>
      <c r="C233" s="1"/>
      <c r="D233" s="1"/>
      <c r="E233" s="91"/>
      <c r="F233" s="91"/>
      <c r="G233" s="11"/>
      <c r="H233" s="11"/>
      <c r="J233" s="1"/>
      <c r="K233" s="1"/>
    </row>
    <row r="234" spans="1:11" s="3" customFormat="1" x14ac:dyDescent="0.25">
      <c r="A234" s="1"/>
      <c r="B234" s="1"/>
      <c r="C234" s="1"/>
      <c r="D234" s="1"/>
      <c r="E234" s="91"/>
      <c r="F234" s="91"/>
      <c r="G234" s="11"/>
      <c r="H234" s="11"/>
      <c r="J234" s="1"/>
      <c r="K234" s="1"/>
    </row>
    <row r="235" spans="1:11" s="3" customFormat="1" x14ac:dyDescent="0.25">
      <c r="A235" s="1"/>
      <c r="B235" s="1"/>
      <c r="C235" s="1"/>
      <c r="D235" s="1"/>
      <c r="E235" s="91"/>
      <c r="F235" s="91"/>
      <c r="G235" s="11"/>
      <c r="H235" s="11"/>
      <c r="J235" s="1"/>
      <c r="K235" s="1"/>
    </row>
    <row r="236" spans="1:11" s="3" customFormat="1" x14ac:dyDescent="0.25">
      <c r="A236" s="1"/>
      <c r="B236" s="1"/>
      <c r="C236" s="1"/>
      <c r="D236" s="1"/>
      <c r="E236" s="91"/>
      <c r="F236" s="91"/>
      <c r="G236" s="11"/>
      <c r="H236" s="11"/>
      <c r="J236" s="1"/>
      <c r="K236" s="1"/>
    </row>
    <row r="237" spans="1:11" s="3" customFormat="1" x14ac:dyDescent="0.25">
      <c r="A237" s="1"/>
      <c r="B237" s="1"/>
      <c r="C237" s="1"/>
      <c r="D237" s="1"/>
      <c r="E237" s="91"/>
      <c r="F237" s="91"/>
      <c r="G237" s="11"/>
      <c r="H237" s="11"/>
      <c r="J237" s="1"/>
      <c r="K237" s="1"/>
    </row>
    <row r="238" spans="1:11" s="3" customFormat="1" x14ac:dyDescent="0.25">
      <c r="A238" s="1"/>
      <c r="B238" s="1"/>
      <c r="C238" s="1"/>
      <c r="D238" s="1"/>
      <c r="E238" s="91"/>
      <c r="F238" s="91"/>
      <c r="G238" s="11"/>
      <c r="H238" s="11"/>
      <c r="J238" s="1"/>
      <c r="K238" s="1"/>
    </row>
    <row r="239" spans="1:11" s="3" customFormat="1" x14ac:dyDescent="0.25">
      <c r="A239" s="1"/>
      <c r="B239" s="1"/>
      <c r="C239" s="1"/>
      <c r="D239" s="1"/>
      <c r="E239" s="91"/>
      <c r="F239" s="91"/>
      <c r="G239" s="11"/>
      <c r="H239" s="11"/>
      <c r="J239" s="1"/>
      <c r="K239" s="1"/>
    </row>
    <row r="240" spans="1:11" s="3" customFormat="1" x14ac:dyDescent="0.25">
      <c r="A240" s="1"/>
      <c r="B240" s="1"/>
      <c r="C240" s="1"/>
      <c r="D240" s="1"/>
      <c r="E240" s="91"/>
      <c r="F240" s="91"/>
      <c r="G240" s="11"/>
      <c r="H240" s="11"/>
      <c r="J240" s="1"/>
      <c r="K240" s="1"/>
    </row>
    <row r="241" spans="1:11" s="3" customFormat="1" x14ac:dyDescent="0.25">
      <c r="A241" s="1"/>
      <c r="B241" s="1"/>
      <c r="C241" s="1"/>
      <c r="D241" s="1"/>
      <c r="E241" s="91"/>
      <c r="F241" s="91"/>
      <c r="G241" s="11"/>
      <c r="H241" s="11"/>
      <c r="J241" s="1"/>
      <c r="K241" s="1"/>
    </row>
    <row r="242" spans="1:11" s="3" customFormat="1" x14ac:dyDescent="0.25">
      <c r="A242" s="1"/>
      <c r="B242" s="1"/>
      <c r="C242" s="1"/>
      <c r="D242" s="1"/>
      <c r="E242" s="91"/>
      <c r="F242" s="91"/>
      <c r="G242" s="11"/>
      <c r="H242" s="11"/>
      <c r="J242" s="1"/>
      <c r="K242" s="1"/>
    </row>
    <row r="243" spans="1:11" s="3" customFormat="1" x14ac:dyDescent="0.25">
      <c r="A243" s="1"/>
      <c r="B243" s="1"/>
      <c r="C243" s="1"/>
      <c r="D243" s="1"/>
      <c r="E243" s="91"/>
      <c r="F243" s="91"/>
      <c r="G243" s="11"/>
      <c r="H243" s="11"/>
      <c r="J243" s="1"/>
      <c r="K243" s="1"/>
    </row>
    <row r="244" spans="1:11" s="3" customFormat="1" x14ac:dyDescent="0.25">
      <c r="A244" s="1"/>
      <c r="B244" s="1"/>
      <c r="C244" s="1"/>
      <c r="D244" s="1"/>
      <c r="E244" s="91"/>
      <c r="F244" s="91"/>
      <c r="G244" s="11"/>
      <c r="H244" s="11"/>
      <c r="J244" s="1"/>
      <c r="K244" s="1"/>
    </row>
    <row r="245" spans="1:11" s="3" customFormat="1" x14ac:dyDescent="0.25">
      <c r="A245" s="1"/>
      <c r="B245" s="1"/>
      <c r="C245" s="1"/>
      <c r="D245" s="1"/>
      <c r="E245" s="91"/>
      <c r="F245" s="91"/>
      <c r="G245" s="11"/>
      <c r="H245" s="11"/>
      <c r="J245" s="1"/>
      <c r="K245" s="1"/>
    </row>
    <row r="246" spans="1:11" s="3" customFormat="1" x14ac:dyDescent="0.25">
      <c r="A246" s="1"/>
      <c r="B246" s="1"/>
      <c r="C246" s="1"/>
      <c r="D246" s="1"/>
      <c r="E246" s="91"/>
      <c r="F246" s="91"/>
      <c r="G246" s="11"/>
      <c r="H246" s="11"/>
      <c r="J246" s="1"/>
      <c r="K246" s="1"/>
    </row>
    <row r="247" spans="1:11" s="3" customFormat="1" x14ac:dyDescent="0.25">
      <c r="A247" s="1"/>
      <c r="B247" s="1"/>
      <c r="C247" s="1"/>
      <c r="D247" s="1"/>
      <c r="E247" s="91"/>
      <c r="F247" s="91"/>
      <c r="G247" s="11"/>
      <c r="H247" s="11"/>
      <c r="J247" s="1"/>
      <c r="K247" s="1"/>
    </row>
    <row r="248" spans="1:11" s="3" customFormat="1" x14ac:dyDescent="0.25">
      <c r="A248" s="1"/>
      <c r="B248" s="1"/>
      <c r="C248" s="1"/>
      <c r="D248" s="1"/>
      <c r="E248" s="91"/>
      <c r="F248" s="91"/>
      <c r="G248" s="11"/>
      <c r="H248" s="11"/>
      <c r="J248" s="1"/>
      <c r="K248" s="1"/>
    </row>
    <row r="249" spans="1:11" s="3" customFormat="1" x14ac:dyDescent="0.25">
      <c r="A249" s="1"/>
      <c r="B249" s="1"/>
      <c r="C249" s="1"/>
      <c r="D249" s="1"/>
      <c r="E249" s="91"/>
      <c r="F249" s="91"/>
      <c r="G249" s="11"/>
      <c r="H249" s="11"/>
      <c r="J249" s="1"/>
      <c r="K249" s="1"/>
    </row>
    <row r="250" spans="1:11" s="3" customFormat="1" x14ac:dyDescent="0.25">
      <c r="A250" s="1"/>
      <c r="B250" s="1"/>
      <c r="C250" s="1"/>
      <c r="D250" s="1"/>
      <c r="E250" s="91"/>
      <c r="F250" s="91"/>
      <c r="G250" s="11"/>
      <c r="H250" s="11"/>
      <c r="J250" s="1"/>
      <c r="K250" s="1"/>
    </row>
    <row r="251" spans="1:11" s="3" customFormat="1" x14ac:dyDescent="0.25">
      <c r="A251" s="1"/>
      <c r="B251" s="1"/>
      <c r="C251" s="1"/>
      <c r="D251" s="1"/>
      <c r="E251" s="91"/>
      <c r="F251" s="91"/>
      <c r="G251" s="11"/>
      <c r="H251" s="11"/>
      <c r="J251" s="1"/>
      <c r="K251" s="1"/>
    </row>
    <row r="252" spans="1:11" s="3" customFormat="1" x14ac:dyDescent="0.25">
      <c r="A252" s="1"/>
      <c r="B252" s="1"/>
      <c r="C252" s="1"/>
      <c r="D252" s="1"/>
      <c r="E252" s="91"/>
      <c r="F252" s="91"/>
      <c r="G252" s="11"/>
      <c r="H252" s="11"/>
      <c r="J252" s="1"/>
      <c r="K252" s="1"/>
    </row>
    <row r="253" spans="1:11" s="3" customFormat="1" x14ac:dyDescent="0.25">
      <c r="A253" s="1"/>
      <c r="B253" s="1"/>
      <c r="C253" s="1"/>
      <c r="D253" s="1"/>
      <c r="E253" s="91"/>
      <c r="F253" s="91"/>
      <c r="G253" s="11"/>
      <c r="H253" s="11"/>
      <c r="J253" s="1"/>
      <c r="K253" s="1"/>
    </row>
    <row r="254" spans="1:11" s="3" customFormat="1" x14ac:dyDescent="0.25">
      <c r="A254" s="1"/>
      <c r="B254" s="1"/>
      <c r="C254" s="1"/>
      <c r="D254" s="1"/>
      <c r="E254" s="91"/>
      <c r="F254" s="91"/>
      <c r="G254" s="11"/>
      <c r="H254" s="11"/>
      <c r="J254" s="1"/>
      <c r="K254" s="1"/>
    </row>
    <row r="255" spans="1:11" s="3" customFormat="1" x14ac:dyDescent="0.25">
      <c r="A255" s="1"/>
      <c r="B255" s="1"/>
      <c r="C255" s="1"/>
      <c r="D255" s="1"/>
      <c r="E255" s="91"/>
      <c r="F255" s="91"/>
      <c r="G255" s="11"/>
      <c r="H255" s="11"/>
      <c r="J255" s="1"/>
      <c r="K255" s="1"/>
    </row>
    <row r="256" spans="1:11" s="3" customFormat="1" x14ac:dyDescent="0.25">
      <c r="A256" s="1"/>
      <c r="B256" s="1"/>
      <c r="C256" s="1"/>
      <c r="D256" s="1"/>
      <c r="E256" s="91"/>
      <c r="F256" s="91"/>
      <c r="G256" s="11"/>
      <c r="H256" s="11"/>
      <c r="J256" s="1"/>
      <c r="K256" s="1"/>
    </row>
    <row r="257" spans="1:11" s="3" customFormat="1" x14ac:dyDescent="0.25">
      <c r="A257" s="1"/>
      <c r="B257" s="1"/>
      <c r="C257" s="1"/>
      <c r="D257" s="1"/>
      <c r="E257" s="91"/>
      <c r="F257" s="91"/>
      <c r="G257" s="11"/>
      <c r="H257" s="11"/>
      <c r="J257" s="1"/>
      <c r="K257" s="1"/>
    </row>
    <row r="258" spans="1:11" s="3" customFormat="1" x14ac:dyDescent="0.25">
      <c r="A258" s="1"/>
      <c r="B258" s="1"/>
      <c r="C258" s="1"/>
      <c r="D258" s="1"/>
      <c r="E258" s="91"/>
      <c r="F258" s="91"/>
      <c r="G258" s="11"/>
      <c r="H258" s="11"/>
      <c r="J258" s="1"/>
      <c r="K258" s="1"/>
    </row>
    <row r="259" spans="1:11" s="3" customFormat="1" x14ac:dyDescent="0.25">
      <c r="A259" s="1"/>
      <c r="B259" s="1"/>
      <c r="C259" s="1"/>
      <c r="D259" s="1"/>
      <c r="E259" s="91"/>
      <c r="F259" s="91"/>
      <c r="G259" s="11"/>
      <c r="H259" s="11"/>
      <c r="J259" s="1"/>
      <c r="K259" s="1"/>
    </row>
    <row r="260" spans="1:11" s="3" customFormat="1" x14ac:dyDescent="0.25">
      <c r="A260" s="1"/>
      <c r="B260" s="1"/>
      <c r="C260" s="1"/>
      <c r="D260" s="1"/>
      <c r="E260" s="91"/>
      <c r="F260" s="91"/>
      <c r="G260" s="11"/>
      <c r="H260" s="11"/>
      <c r="J260" s="1"/>
      <c r="K260" s="1"/>
    </row>
    <row r="261" spans="1:11" s="3" customFormat="1" x14ac:dyDescent="0.25">
      <c r="A261" s="1"/>
      <c r="B261" s="1"/>
      <c r="C261" s="1"/>
      <c r="D261" s="1"/>
      <c r="E261" s="91"/>
      <c r="F261" s="91"/>
      <c r="G261" s="11"/>
      <c r="H261" s="11"/>
      <c r="J261" s="1"/>
      <c r="K261" s="1"/>
    </row>
    <row r="262" spans="1:11" s="3" customFormat="1" x14ac:dyDescent="0.25">
      <c r="A262" s="1"/>
      <c r="B262" s="1"/>
      <c r="C262" s="1"/>
      <c r="D262" s="1"/>
      <c r="E262" s="91"/>
      <c r="F262" s="91"/>
      <c r="G262" s="11"/>
      <c r="H262" s="11"/>
      <c r="J262" s="1"/>
      <c r="K262" s="1"/>
    </row>
    <row r="263" spans="1:11" s="3" customFormat="1" x14ac:dyDescent="0.25">
      <c r="A263" s="1"/>
      <c r="B263" s="1"/>
      <c r="C263" s="1"/>
      <c r="D263" s="1"/>
      <c r="E263" s="91"/>
      <c r="F263" s="91"/>
      <c r="G263" s="11"/>
      <c r="H263" s="11"/>
      <c r="J263" s="1"/>
      <c r="K263" s="1"/>
    </row>
    <row r="264" spans="1:11" s="3" customFormat="1" x14ac:dyDescent="0.25">
      <c r="A264" s="1"/>
      <c r="B264" s="1"/>
      <c r="C264" s="1"/>
      <c r="D264" s="1"/>
      <c r="E264" s="91"/>
      <c r="F264" s="91"/>
      <c r="G264" s="11"/>
      <c r="H264" s="11"/>
      <c r="J264" s="1"/>
      <c r="K264" s="1"/>
    </row>
    <row r="265" spans="1:11" s="3" customFormat="1" x14ac:dyDescent="0.25">
      <c r="A265" s="1"/>
      <c r="B265" s="1"/>
      <c r="C265" s="1"/>
      <c r="D265" s="1"/>
      <c r="E265" s="91"/>
      <c r="F265" s="91"/>
      <c r="G265" s="11"/>
      <c r="H265" s="11"/>
      <c r="J265" s="1"/>
      <c r="K265" s="1"/>
    </row>
    <row r="266" spans="1:11" s="3" customFormat="1" x14ac:dyDescent="0.25">
      <c r="A266" s="1"/>
      <c r="B266" s="1"/>
      <c r="C266" s="1"/>
      <c r="D266" s="1"/>
      <c r="E266" s="91"/>
      <c r="F266" s="91"/>
      <c r="G266" s="11"/>
      <c r="H266" s="11"/>
      <c r="J266" s="1"/>
      <c r="K266" s="1"/>
    </row>
    <row r="267" spans="1:11" s="3" customFormat="1" x14ac:dyDescent="0.25">
      <c r="A267" s="1"/>
      <c r="B267" s="1"/>
      <c r="C267" s="1"/>
      <c r="D267" s="1"/>
      <c r="E267" s="91"/>
      <c r="F267" s="91"/>
      <c r="G267" s="11"/>
      <c r="H267" s="11"/>
      <c r="J267" s="1"/>
      <c r="K267" s="1"/>
    </row>
    <row r="268" spans="1:11" s="3" customFormat="1" x14ac:dyDescent="0.25">
      <c r="A268" s="1"/>
      <c r="B268" s="1"/>
      <c r="C268" s="1"/>
      <c r="D268" s="1"/>
      <c r="E268" s="91"/>
      <c r="F268" s="91"/>
      <c r="G268" s="11"/>
      <c r="H268" s="11"/>
      <c r="J268" s="1"/>
      <c r="K268" s="1"/>
    </row>
    <row r="269" spans="1:11" s="3" customFormat="1" x14ac:dyDescent="0.25">
      <c r="A269" s="1"/>
      <c r="B269" s="1"/>
      <c r="C269" s="1"/>
      <c r="D269" s="1"/>
      <c r="E269" s="91"/>
      <c r="F269" s="91"/>
      <c r="G269" s="11"/>
      <c r="H269" s="11"/>
      <c r="J269" s="1"/>
      <c r="K269" s="1"/>
    </row>
    <row r="270" spans="1:11" s="3" customFormat="1" x14ac:dyDescent="0.25">
      <c r="A270" s="1"/>
      <c r="B270" s="1"/>
      <c r="C270" s="1"/>
      <c r="D270" s="1"/>
      <c r="E270" s="91"/>
      <c r="F270" s="91"/>
      <c r="G270" s="11"/>
      <c r="H270" s="11"/>
      <c r="J270" s="1"/>
      <c r="K270" s="1"/>
    </row>
    <row r="271" spans="1:11" s="3" customFormat="1" x14ac:dyDescent="0.25">
      <c r="A271" s="1"/>
      <c r="B271" s="1"/>
      <c r="C271" s="1"/>
      <c r="D271" s="1"/>
      <c r="E271" s="91"/>
      <c r="F271" s="91"/>
      <c r="G271" s="11"/>
      <c r="H271" s="11"/>
      <c r="J271" s="1"/>
      <c r="K271" s="1"/>
    </row>
    <row r="272" spans="1:11" s="3" customFormat="1" x14ac:dyDescent="0.25">
      <c r="A272" s="1"/>
      <c r="B272" s="1"/>
      <c r="C272" s="1"/>
      <c r="D272" s="1"/>
      <c r="E272" s="91"/>
      <c r="F272" s="91"/>
      <c r="G272" s="11"/>
      <c r="H272" s="11"/>
      <c r="J272" s="1"/>
      <c r="K272" s="1"/>
    </row>
    <row r="273" spans="1:11" s="3" customFormat="1" x14ac:dyDescent="0.25">
      <c r="A273" s="1"/>
      <c r="B273" s="1"/>
      <c r="C273" s="1"/>
      <c r="D273" s="1"/>
      <c r="E273" s="91"/>
      <c r="F273" s="91"/>
      <c r="G273" s="11"/>
      <c r="H273" s="11"/>
      <c r="J273" s="1"/>
      <c r="K273" s="1"/>
    </row>
    <row r="274" spans="1:11" s="3" customFormat="1" x14ac:dyDescent="0.25">
      <c r="A274" s="1"/>
      <c r="B274" s="1"/>
      <c r="C274" s="1"/>
      <c r="D274" s="1"/>
      <c r="E274" s="91"/>
      <c r="F274" s="91"/>
      <c r="G274" s="11"/>
      <c r="H274" s="11"/>
      <c r="J274" s="1"/>
      <c r="K274" s="1"/>
    </row>
    <row r="275" spans="1:11" s="3" customFormat="1" x14ac:dyDescent="0.25">
      <c r="A275" s="1"/>
      <c r="B275" s="1"/>
      <c r="C275" s="1"/>
      <c r="D275" s="1"/>
      <c r="E275" s="91"/>
      <c r="F275" s="91"/>
      <c r="G275" s="11"/>
      <c r="H275" s="11"/>
      <c r="J275" s="1"/>
      <c r="K275" s="1"/>
    </row>
    <row r="276" spans="1:11" s="3" customFormat="1" x14ac:dyDescent="0.25">
      <c r="A276" s="1"/>
      <c r="B276" s="1"/>
      <c r="C276" s="1"/>
      <c r="D276" s="1"/>
      <c r="E276" s="91"/>
      <c r="F276" s="91"/>
      <c r="G276" s="11"/>
      <c r="H276" s="11"/>
      <c r="J276" s="1"/>
      <c r="K276" s="1"/>
    </row>
    <row r="277" spans="1:11" s="3" customFormat="1" x14ac:dyDescent="0.25">
      <c r="A277" s="1"/>
      <c r="B277" s="1"/>
      <c r="C277" s="1"/>
      <c r="D277" s="1"/>
      <c r="E277" s="91"/>
      <c r="F277" s="91"/>
      <c r="G277" s="11"/>
      <c r="H277" s="11"/>
      <c r="J277" s="1"/>
      <c r="K277" s="1"/>
    </row>
    <row r="278" spans="1:11" s="3" customFormat="1" x14ac:dyDescent="0.25">
      <c r="A278" s="1"/>
      <c r="B278" s="1"/>
      <c r="C278" s="1"/>
      <c r="D278" s="1"/>
      <c r="E278" s="91"/>
      <c r="F278" s="91"/>
      <c r="G278" s="11"/>
      <c r="H278" s="11"/>
      <c r="J278" s="1"/>
      <c r="K278" s="1"/>
    </row>
    <row r="279" spans="1:11" s="3" customFormat="1" x14ac:dyDescent="0.25">
      <c r="A279" s="1"/>
      <c r="B279" s="1"/>
      <c r="C279" s="1"/>
      <c r="D279" s="1"/>
      <c r="E279" s="91"/>
      <c r="F279" s="91"/>
      <c r="G279" s="11"/>
      <c r="H279" s="11"/>
      <c r="J279" s="1"/>
      <c r="K279" s="1"/>
    </row>
    <row r="280" spans="1:11" s="3" customFormat="1" x14ac:dyDescent="0.25">
      <c r="A280" s="1"/>
      <c r="B280" s="1"/>
      <c r="C280" s="1"/>
      <c r="D280" s="1"/>
      <c r="E280" s="91"/>
      <c r="F280" s="91"/>
      <c r="G280" s="11"/>
      <c r="H280" s="11"/>
      <c r="J280" s="1"/>
      <c r="K280" s="1"/>
    </row>
    <row r="281" spans="1:11" s="3" customFormat="1" x14ac:dyDescent="0.25">
      <c r="A281" s="1"/>
      <c r="B281" s="1"/>
      <c r="C281" s="1"/>
      <c r="D281" s="1"/>
      <c r="E281" s="91"/>
      <c r="F281" s="91"/>
      <c r="G281" s="11"/>
      <c r="H281" s="11"/>
      <c r="J281" s="1"/>
      <c r="K281" s="1"/>
    </row>
    <row r="282" spans="1:11" s="3" customFormat="1" x14ac:dyDescent="0.25">
      <c r="A282" s="1"/>
      <c r="B282" s="1"/>
      <c r="C282" s="1"/>
      <c r="D282" s="1"/>
      <c r="E282" s="91"/>
      <c r="F282" s="91"/>
      <c r="G282" s="11"/>
      <c r="H282" s="11"/>
      <c r="J282" s="1"/>
      <c r="K282" s="1"/>
    </row>
    <row r="283" spans="1:11" s="3" customFormat="1" x14ac:dyDescent="0.25">
      <c r="A283" s="1"/>
      <c r="B283" s="1"/>
      <c r="C283" s="1"/>
      <c r="D283" s="1"/>
      <c r="E283" s="91"/>
      <c r="F283" s="91"/>
      <c r="G283" s="11"/>
      <c r="H283" s="11"/>
      <c r="J283" s="1"/>
      <c r="K283" s="1"/>
    </row>
    <row r="284" spans="1:11" s="3" customFormat="1" x14ac:dyDescent="0.25">
      <c r="A284" s="1"/>
      <c r="B284" s="1"/>
      <c r="C284" s="1"/>
      <c r="D284" s="1"/>
      <c r="E284" s="91"/>
      <c r="F284" s="91"/>
      <c r="G284" s="11"/>
      <c r="H284" s="11"/>
      <c r="J284" s="1"/>
      <c r="K284" s="1"/>
    </row>
    <row r="285" spans="1:11" s="3" customFormat="1" x14ac:dyDescent="0.25">
      <c r="A285" s="1"/>
      <c r="B285" s="1"/>
      <c r="C285" s="1"/>
      <c r="D285" s="1"/>
      <c r="E285" s="91"/>
      <c r="F285" s="91"/>
      <c r="G285" s="11"/>
      <c r="H285" s="11"/>
      <c r="J285" s="1"/>
      <c r="K285" s="1"/>
    </row>
    <row r="286" spans="1:11" s="3" customFormat="1" x14ac:dyDescent="0.25">
      <c r="A286" s="1"/>
      <c r="B286" s="1"/>
      <c r="C286" s="1"/>
      <c r="D286" s="1"/>
      <c r="E286" s="91"/>
      <c r="F286" s="91"/>
      <c r="G286" s="11"/>
      <c r="H286" s="11"/>
      <c r="J286" s="1"/>
      <c r="K286" s="1"/>
    </row>
    <row r="287" spans="1:11" s="3" customFormat="1" x14ac:dyDescent="0.25">
      <c r="A287" s="1"/>
      <c r="B287" s="1"/>
      <c r="C287" s="1"/>
      <c r="D287" s="1"/>
      <c r="E287" s="91"/>
      <c r="F287" s="91"/>
      <c r="G287" s="11"/>
      <c r="H287" s="11"/>
      <c r="J287" s="1"/>
      <c r="K287" s="1"/>
    </row>
    <row r="288" spans="1:11" s="3" customFormat="1" x14ac:dyDescent="0.25">
      <c r="A288" s="1"/>
      <c r="B288" s="1"/>
      <c r="C288" s="1"/>
      <c r="D288" s="1"/>
      <c r="E288" s="91"/>
      <c r="F288" s="91"/>
      <c r="G288" s="11"/>
      <c r="H288" s="11"/>
      <c r="J288" s="1"/>
      <c r="K288" s="1"/>
    </row>
    <row r="289" spans="1:11" s="3" customFormat="1" x14ac:dyDescent="0.25">
      <c r="A289" s="1"/>
      <c r="B289" s="1"/>
      <c r="C289" s="1"/>
      <c r="D289" s="1"/>
      <c r="E289" s="91"/>
      <c r="F289" s="91"/>
      <c r="G289" s="11"/>
      <c r="H289" s="11"/>
      <c r="J289" s="1"/>
      <c r="K289" s="1"/>
    </row>
    <row r="290" spans="1:11" s="3" customFormat="1" x14ac:dyDescent="0.25">
      <c r="A290" s="1"/>
      <c r="B290" s="1"/>
      <c r="C290" s="1"/>
      <c r="D290" s="1"/>
      <c r="E290" s="91"/>
      <c r="F290" s="91"/>
      <c r="G290" s="11"/>
      <c r="H290" s="11"/>
      <c r="J290" s="1"/>
      <c r="K290" s="1"/>
    </row>
    <row r="291" spans="1:11" s="3" customFormat="1" x14ac:dyDescent="0.25">
      <c r="A291" s="1"/>
      <c r="B291" s="1"/>
      <c r="C291" s="1"/>
      <c r="D291" s="1"/>
      <c r="E291" s="91"/>
      <c r="F291" s="91"/>
      <c r="G291" s="11"/>
      <c r="H291" s="11"/>
      <c r="J291" s="1"/>
      <c r="K291" s="1"/>
    </row>
    <row r="292" spans="1:11" s="3" customFormat="1" x14ac:dyDescent="0.25">
      <c r="A292" s="1"/>
      <c r="B292" s="1"/>
      <c r="C292" s="1"/>
      <c r="D292" s="1"/>
      <c r="E292" s="91"/>
      <c r="F292" s="91"/>
      <c r="G292" s="11"/>
      <c r="H292" s="11"/>
      <c r="J292" s="1"/>
      <c r="K292" s="1"/>
    </row>
    <row r="293" spans="1:11" s="3" customFormat="1" x14ac:dyDescent="0.25">
      <c r="A293" s="1"/>
      <c r="B293" s="1"/>
      <c r="C293" s="1"/>
      <c r="D293" s="1"/>
      <c r="E293" s="91"/>
      <c r="F293" s="91"/>
      <c r="G293" s="11"/>
      <c r="H293" s="11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1"/>
      <c r="H294" s="11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1"/>
      <c r="H295" s="11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1"/>
      <c r="H296" s="11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1"/>
      <c r="H297" s="11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1"/>
      <c r="H298" s="11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1"/>
      <c r="H299" s="11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1"/>
      <c r="H300" s="11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1"/>
      <c r="H301" s="11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1"/>
      <c r="H302" s="11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1"/>
      <c r="H303" s="11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1"/>
      <c r="H304" s="11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1"/>
      <c r="H305" s="11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1"/>
      <c r="H306" s="11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1"/>
      <c r="H307" s="11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1"/>
      <c r="H308" s="11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1"/>
      <c r="H309" s="11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1"/>
      <c r="H310" s="11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1"/>
      <c r="H311" s="11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1"/>
      <c r="H312" s="11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1"/>
      <c r="H313" s="11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1"/>
      <c r="H314" s="11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1"/>
      <c r="H315" s="11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1"/>
      <c r="H316" s="11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1"/>
      <c r="H317" s="11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1"/>
      <c r="H318" s="11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1"/>
      <c r="H319" s="11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1"/>
      <c r="H320" s="11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1"/>
      <c r="H321" s="11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1"/>
      <c r="H322" s="11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1"/>
      <c r="H323" s="11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1"/>
      <c r="H324" s="11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11"/>
      <c r="H325" s="11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11"/>
      <c r="H326" s="11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11"/>
      <c r="H327" s="11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11"/>
      <c r="H328" s="11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11"/>
      <c r="H329" s="11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11"/>
      <c r="H330" s="11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11"/>
      <c r="H331" s="11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11"/>
      <c r="H332" s="11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11"/>
      <c r="H333" s="11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11"/>
      <c r="H334" s="11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11"/>
      <c r="H335" s="11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11"/>
      <c r="H336" s="11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11"/>
      <c r="H337" s="11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11"/>
      <c r="H338" s="11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11"/>
      <c r="H339" s="11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11"/>
      <c r="H340" s="11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11"/>
      <c r="H341" s="11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11"/>
      <c r="H342" s="11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11"/>
      <c r="H343" s="11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0"/>
      <c r="H344" s="90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0"/>
      <c r="H345" s="90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0"/>
      <c r="H346" s="90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0"/>
      <c r="H347" s="90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0"/>
      <c r="H348" s="90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0"/>
      <c r="H349" s="90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0"/>
      <c r="H350" s="90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0"/>
      <c r="H351" s="90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0"/>
      <c r="H352" s="90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0"/>
      <c r="H353" s="90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0"/>
      <c r="H354" s="90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0"/>
      <c r="H355" s="90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0"/>
      <c r="H356" s="90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0"/>
      <c r="H357" s="90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0"/>
      <c r="H358" s="90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0"/>
      <c r="H359" s="90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0"/>
      <c r="H360" s="90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0"/>
      <c r="H361" s="90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0"/>
      <c r="H362" s="90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0"/>
      <c r="H363" s="90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0"/>
      <c r="H364" s="90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0"/>
      <c r="H365" s="90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0"/>
      <c r="H366" s="90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0"/>
      <c r="H367" s="90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0"/>
      <c r="H368" s="90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0"/>
      <c r="H369" s="90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0"/>
      <c r="H370" s="90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90"/>
      <c r="H371" s="90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90"/>
      <c r="H372" s="90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90"/>
      <c r="H373" s="90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90"/>
      <c r="H374" s="90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90"/>
      <c r="H375" s="90"/>
      <c r="J375" s="1"/>
      <c r="K375" s="1"/>
    </row>
    <row r="376" spans="1:11" s="3" customFormat="1" x14ac:dyDescent="0.25">
      <c r="A376" s="1"/>
      <c r="B376" s="1"/>
      <c r="C376" s="1"/>
      <c r="D376" s="1"/>
      <c r="E376" s="1"/>
      <c r="F376" s="1"/>
      <c r="G376" s="90"/>
      <c r="H376" s="90"/>
      <c r="J376" s="1"/>
      <c r="K376" s="1"/>
    </row>
    <row r="377" spans="1:11" s="3" customFormat="1" x14ac:dyDescent="0.25">
      <c r="A377" s="1"/>
      <c r="B377" s="1"/>
      <c r="C377" s="1"/>
      <c r="D377" s="1"/>
      <c r="E377" s="1"/>
      <c r="F377" s="1"/>
      <c r="G377" s="90"/>
      <c r="H377" s="90"/>
      <c r="J377" s="1"/>
      <c r="K377" s="1"/>
    </row>
    <row r="378" spans="1:11" s="3" customFormat="1" x14ac:dyDescent="0.25">
      <c r="A378" s="1"/>
      <c r="B378" s="1"/>
      <c r="C378" s="1"/>
      <c r="D378" s="1"/>
      <c r="E378" s="1"/>
      <c r="F378" s="1"/>
      <c r="G378" s="90"/>
      <c r="H378" s="90"/>
      <c r="J378" s="1"/>
      <c r="K378" s="1"/>
    </row>
    <row r="379" spans="1:11" s="3" customFormat="1" x14ac:dyDescent="0.25">
      <c r="A379" s="1"/>
      <c r="B379" s="1"/>
      <c r="C379" s="1"/>
      <c r="D379" s="1"/>
      <c r="E379" s="1"/>
      <c r="F379" s="1"/>
      <c r="G379" s="90"/>
      <c r="H379" s="90"/>
      <c r="J379" s="1"/>
      <c r="K379" s="1"/>
    </row>
    <row r="380" spans="1:11" s="3" customFormat="1" x14ac:dyDescent="0.25">
      <c r="A380" s="1"/>
      <c r="B380" s="1"/>
      <c r="C380" s="1"/>
      <c r="D380" s="1"/>
      <c r="E380" s="1"/>
      <c r="F380" s="1"/>
      <c r="G380" s="90"/>
      <c r="H380" s="90"/>
      <c r="J380" s="1"/>
      <c r="K380" s="1"/>
    </row>
    <row r="381" spans="1:11" s="3" customFormat="1" x14ac:dyDescent="0.25">
      <c r="A381" s="1"/>
      <c r="B381" s="1"/>
      <c r="C381" s="1"/>
      <c r="D381" s="1"/>
      <c r="E381" s="1"/>
      <c r="F381" s="1"/>
      <c r="G381" s="90"/>
      <c r="H381" s="90"/>
      <c r="J381" s="1"/>
      <c r="K381" s="1"/>
    </row>
    <row r="382" spans="1:11" s="3" customFormat="1" x14ac:dyDescent="0.25">
      <c r="A382" s="1"/>
      <c r="B382" s="1"/>
      <c r="C382" s="1"/>
      <c r="D382" s="1"/>
      <c r="E382" s="1"/>
      <c r="F382" s="1"/>
      <c r="G382" s="90"/>
      <c r="H382" s="90"/>
      <c r="J382" s="1"/>
      <c r="K382" s="1"/>
    </row>
    <row r="383" spans="1:11" s="3" customFormat="1" x14ac:dyDescent="0.25">
      <c r="A383" s="1"/>
      <c r="B383" s="1"/>
      <c r="C383" s="1"/>
      <c r="D383" s="1"/>
      <c r="E383" s="1"/>
      <c r="F383" s="1"/>
      <c r="G383" s="90"/>
      <c r="H383" s="90"/>
      <c r="J383" s="1"/>
      <c r="K383" s="1"/>
    </row>
    <row r="384" spans="1:11" s="3" customFormat="1" x14ac:dyDescent="0.25">
      <c r="A384" s="1"/>
      <c r="B384" s="1"/>
      <c r="C384" s="1"/>
      <c r="D384" s="1"/>
      <c r="E384" s="1"/>
      <c r="F384" s="1"/>
      <c r="G384" s="90"/>
      <c r="H384" s="90"/>
      <c r="J384" s="1"/>
      <c r="K384" s="1"/>
    </row>
    <row r="385" spans="1:11" s="3" customFormat="1" x14ac:dyDescent="0.25">
      <c r="A385" s="1"/>
      <c r="B385" s="1"/>
      <c r="C385" s="1"/>
      <c r="D385" s="1"/>
      <c r="E385" s="1"/>
      <c r="F385" s="1"/>
      <c r="G385" s="90"/>
      <c r="H385" s="90"/>
      <c r="J385" s="1"/>
      <c r="K385" s="1"/>
    </row>
    <row r="386" spans="1:11" s="3" customFormat="1" x14ac:dyDescent="0.25">
      <c r="A386" s="1"/>
      <c r="B386" s="1"/>
      <c r="C386" s="1"/>
      <c r="D386" s="1"/>
      <c r="E386" s="1"/>
      <c r="F386" s="1"/>
      <c r="G386" s="90"/>
      <c r="H386" s="90"/>
      <c r="J386" s="1"/>
      <c r="K386" s="1"/>
    </row>
    <row r="387" spans="1:11" s="3" customFormat="1" x14ac:dyDescent="0.25">
      <c r="A387" s="1"/>
      <c r="B387" s="1"/>
      <c r="C387" s="1"/>
      <c r="D387" s="1"/>
      <c r="E387" s="1"/>
      <c r="F387" s="1"/>
      <c r="G387" s="90"/>
      <c r="H387" s="90"/>
      <c r="J387" s="1"/>
      <c r="K387" s="1"/>
    </row>
    <row r="388" spans="1:11" s="3" customFormat="1" x14ac:dyDescent="0.25">
      <c r="A388" s="1"/>
      <c r="B388" s="1"/>
      <c r="C388" s="1"/>
      <c r="D388" s="1"/>
      <c r="E388" s="1"/>
      <c r="F388" s="1"/>
      <c r="G388" s="90"/>
      <c r="H388" s="90"/>
      <c r="J388" s="1"/>
      <c r="K388" s="1"/>
    </row>
    <row r="389" spans="1:11" s="3" customFormat="1" x14ac:dyDescent="0.25">
      <c r="A389" s="1"/>
      <c r="B389" s="1"/>
      <c r="C389" s="1"/>
      <c r="D389" s="1"/>
      <c r="E389" s="1"/>
      <c r="F389" s="1"/>
      <c r="G389" s="90"/>
      <c r="H389" s="90"/>
      <c r="J389" s="1"/>
      <c r="K389" s="1"/>
    </row>
    <row r="390" spans="1:11" s="3" customFormat="1" x14ac:dyDescent="0.25">
      <c r="A390" s="1"/>
      <c r="B390" s="1"/>
      <c r="C390" s="1"/>
      <c r="D390" s="1"/>
      <c r="E390" s="1"/>
      <c r="F390" s="1"/>
      <c r="G390" s="90"/>
      <c r="H390" s="90"/>
      <c r="J390" s="1"/>
      <c r="K390" s="1"/>
    </row>
    <row r="391" spans="1:11" s="3" customFormat="1" x14ac:dyDescent="0.25">
      <c r="A391" s="1"/>
      <c r="B391" s="1"/>
      <c r="C391" s="1"/>
      <c r="D391" s="1"/>
      <c r="E391" s="1"/>
      <c r="F391" s="1"/>
      <c r="G391" s="90"/>
      <c r="H391" s="90"/>
      <c r="J391" s="1"/>
      <c r="K391" s="1"/>
    </row>
    <row r="392" spans="1:11" s="3" customFormat="1" x14ac:dyDescent="0.25">
      <c r="A392" s="1"/>
      <c r="B392" s="1"/>
      <c r="C392" s="1"/>
      <c r="D392" s="1"/>
      <c r="E392" s="1"/>
      <c r="F392" s="1"/>
      <c r="G392" s="90"/>
      <c r="H392" s="90"/>
      <c r="J392" s="1"/>
      <c r="K392" s="1"/>
    </row>
    <row r="393" spans="1:11" s="3" customFormat="1" x14ac:dyDescent="0.25">
      <c r="A393" s="1"/>
      <c r="B393" s="1"/>
      <c r="C393" s="1"/>
      <c r="D393" s="1"/>
      <c r="E393" s="1"/>
      <c r="F393" s="1"/>
      <c r="G393" s="90"/>
      <c r="H393" s="90"/>
      <c r="J393" s="1"/>
      <c r="K393" s="1"/>
    </row>
    <row r="394" spans="1:11" s="3" customFormat="1" x14ac:dyDescent="0.25">
      <c r="A394" s="1"/>
      <c r="B394" s="1"/>
      <c r="C394" s="1"/>
      <c r="D394" s="1"/>
      <c r="E394" s="1"/>
      <c r="F394" s="1"/>
      <c r="G394" s="90"/>
      <c r="H394" s="90"/>
      <c r="J394" s="1"/>
      <c r="K394" s="1"/>
    </row>
  </sheetData>
  <mergeCells count="396">
    <mergeCell ref="L69:N69"/>
    <mergeCell ref="G57:H57"/>
    <mergeCell ref="B62:G62"/>
    <mergeCell ref="B63:G63"/>
    <mergeCell ref="B68:F68"/>
    <mergeCell ref="B64:D64"/>
    <mergeCell ref="E64:F64"/>
    <mergeCell ref="E67:F67"/>
    <mergeCell ref="E59:F59"/>
    <mergeCell ref="G59:H59"/>
    <mergeCell ref="B60:G60"/>
    <mergeCell ref="B61:G61"/>
    <mergeCell ref="B65:G65"/>
    <mergeCell ref="B66:G66"/>
    <mergeCell ref="E22:F22"/>
    <mergeCell ref="G22:H22"/>
    <mergeCell ref="E44:F44"/>
    <mergeCell ref="G44:H44"/>
    <mergeCell ref="E58:F58"/>
    <mergeCell ref="G58:H58"/>
    <mergeCell ref="B52:G52"/>
    <mergeCell ref="B53:G53"/>
    <mergeCell ref="B54:D54"/>
    <mergeCell ref="E54:F54"/>
    <mergeCell ref="G54:H54"/>
    <mergeCell ref="E56:F56"/>
    <mergeCell ref="G56:H56"/>
    <mergeCell ref="B55:E55"/>
    <mergeCell ref="E50:F50"/>
    <mergeCell ref="G50:H50"/>
    <mergeCell ref="E28:F28"/>
    <mergeCell ref="G28:H28"/>
    <mergeCell ref="E29:F29"/>
    <mergeCell ref="G29:H29"/>
    <mergeCell ref="G46:H46"/>
    <mergeCell ref="E47:F47"/>
    <mergeCell ref="G47:H47"/>
    <mergeCell ref="E48:F48"/>
    <mergeCell ref="G394:H394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G352:H352"/>
    <mergeCell ref="G353:H353"/>
    <mergeCell ref="G354:H354"/>
    <mergeCell ref="G355:H355"/>
    <mergeCell ref="G356:H356"/>
    <mergeCell ref="G357:H357"/>
    <mergeCell ref="G346:H346"/>
    <mergeCell ref="G347:H347"/>
    <mergeCell ref="G348:H348"/>
    <mergeCell ref="G349:H349"/>
    <mergeCell ref="G350:H350"/>
    <mergeCell ref="G351:H351"/>
    <mergeCell ref="E290:F290"/>
    <mergeCell ref="E291:F291"/>
    <mergeCell ref="E292:F292"/>
    <mergeCell ref="E293:F293"/>
    <mergeCell ref="G344:H344"/>
    <mergeCell ref="G345:H34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74:F74"/>
    <mergeCell ref="E75:F75"/>
    <mergeCell ref="E76:F76"/>
    <mergeCell ref="E77:F77"/>
    <mergeCell ref="E78:F78"/>
    <mergeCell ref="E79:F79"/>
    <mergeCell ref="E69:F69"/>
    <mergeCell ref="E70:F70"/>
    <mergeCell ref="E71:F71"/>
    <mergeCell ref="E72:F72"/>
    <mergeCell ref="E73:F73"/>
    <mergeCell ref="B43:D43"/>
    <mergeCell ref="E43:F43"/>
    <mergeCell ref="G43:H43"/>
    <mergeCell ref="E51:F51"/>
    <mergeCell ref="G51:H51"/>
    <mergeCell ref="B44:D44"/>
    <mergeCell ref="B39:D39"/>
    <mergeCell ref="E39:F39"/>
    <mergeCell ref="G39:H39"/>
    <mergeCell ref="B41:D41"/>
    <mergeCell ref="E41:F41"/>
    <mergeCell ref="G41:H41"/>
    <mergeCell ref="B42:D42"/>
    <mergeCell ref="E42:F42"/>
    <mergeCell ref="G42:H42"/>
    <mergeCell ref="E40:F40"/>
    <mergeCell ref="G40:H40"/>
    <mergeCell ref="E45:F45"/>
    <mergeCell ref="G45:H45"/>
    <mergeCell ref="E46:F46"/>
    <mergeCell ref="G48:H48"/>
    <mergeCell ref="E49:F49"/>
    <mergeCell ref="G49:H49"/>
    <mergeCell ref="B18:D18"/>
    <mergeCell ref="E19:F19"/>
    <mergeCell ref="G19:H19"/>
    <mergeCell ref="E14:F14"/>
    <mergeCell ref="G14:H14"/>
    <mergeCell ref="E15:F15"/>
    <mergeCell ref="G15:H15"/>
    <mergeCell ref="E16:F16"/>
    <mergeCell ref="G16:H16"/>
    <mergeCell ref="B17:D17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9:D9"/>
    <mergeCell ref="B8:D8"/>
    <mergeCell ref="E12:F12"/>
    <mergeCell ref="G12:H12"/>
    <mergeCell ref="E13:F13"/>
    <mergeCell ref="G13:H13"/>
    <mergeCell ref="E7:F7"/>
    <mergeCell ref="G7:H7"/>
    <mergeCell ref="E8:F8"/>
    <mergeCell ref="G8:H8"/>
    <mergeCell ref="E17:F17"/>
    <mergeCell ref="G17:H17"/>
    <mergeCell ref="E10:F10"/>
    <mergeCell ref="G10:H10"/>
    <mergeCell ref="E11:F11"/>
    <mergeCell ref="G11:H11"/>
    <mergeCell ref="B38:D38"/>
    <mergeCell ref="E38:F38"/>
    <mergeCell ref="G38:H38"/>
    <mergeCell ref="E20:F20"/>
    <mergeCell ref="G20:H20"/>
    <mergeCell ref="E23:F23"/>
    <mergeCell ref="G23:H23"/>
    <mergeCell ref="E26:F26"/>
    <mergeCell ref="G26:H26"/>
    <mergeCell ref="G24:H24"/>
    <mergeCell ref="E24:F24"/>
    <mergeCell ref="E25:F25"/>
    <mergeCell ref="G25:H25"/>
    <mergeCell ref="E21:F21"/>
    <mergeCell ref="G21:H21"/>
    <mergeCell ref="B30:G30"/>
    <mergeCell ref="B32:I32"/>
    <mergeCell ref="B37:D37"/>
    <mergeCell ref="E37:F37"/>
    <mergeCell ref="G37:H37"/>
    <mergeCell ref="B36:D36"/>
    <mergeCell ref="B27:D27"/>
    <mergeCell ref="E27:F27"/>
    <mergeCell ref="G27:H27"/>
  </mergeCells>
  <pageMargins left="0.51181102362204722" right="0.51181102362204722" top="0.74803149606299213" bottom="0.74803149606299213" header="0.51181102362204722" footer="0.51181102362204722"/>
  <pageSetup scale="7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N358"/>
  <sheetViews>
    <sheetView showGridLines="0" view="pageBreakPreview" zoomScaleNormal="100" zoomScaleSheetLayoutView="100" workbookViewId="0">
      <selection activeCell="B16" sqref="B16:D16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60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17.7109375" style="1" customWidth="1"/>
    <col min="11" max="11" width="20.42578125" style="1" customWidth="1"/>
    <col min="12" max="12" width="49.85546875" style="1" bestFit="1" customWidth="1"/>
    <col min="13" max="14" width="15.28515625" style="1" bestFit="1" customWidth="1"/>
    <col min="15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1:13" ht="18" customHeight="1" x14ac:dyDescent="0.25"/>
    <row r="2" spans="1:13" ht="18" customHeight="1" x14ac:dyDescent="0.25"/>
    <row r="3" spans="1:13" ht="18" customHeight="1" x14ac:dyDescent="0.25"/>
    <row r="4" spans="1:13" ht="18" customHeight="1" x14ac:dyDescent="0.25"/>
    <row r="5" spans="1:13" ht="18" customHeight="1" x14ac:dyDescent="0.25"/>
    <row r="6" spans="1:13" ht="15.75" x14ac:dyDescent="0.25">
      <c r="B6" s="111" t="s">
        <v>41</v>
      </c>
      <c r="C6" s="111"/>
      <c r="D6" s="111"/>
      <c r="E6" s="111"/>
      <c r="F6" s="111"/>
      <c r="G6" s="111"/>
      <c r="H6" s="111"/>
      <c r="I6" s="111"/>
    </row>
    <row r="7" spans="1:13" ht="13.5" hidden="1" customHeight="1" x14ac:dyDescent="0.25">
      <c r="B7" s="112" t="e">
        <f>UPPER(#REF!)</f>
        <v>#REF!</v>
      </c>
      <c r="C7" s="112"/>
      <c r="D7" s="112"/>
      <c r="E7" s="12"/>
      <c r="F7" s="12"/>
      <c r="G7" s="12"/>
      <c r="H7" s="12"/>
      <c r="I7" s="13"/>
    </row>
    <row r="8" spans="1:13" ht="12.75" customHeight="1" x14ac:dyDescent="0.25">
      <c r="B8" s="113" t="s">
        <v>6</v>
      </c>
      <c r="C8" s="113"/>
      <c r="D8" s="113"/>
      <c r="E8" s="14">
        <v>0.79166666666666663</v>
      </c>
      <c r="F8" s="114" t="s">
        <v>13</v>
      </c>
      <c r="G8" s="115"/>
      <c r="H8" s="15">
        <v>0.11458333333333333</v>
      </c>
      <c r="I8" s="16">
        <f ca="1">NOW()</f>
        <v>42761.528137037036</v>
      </c>
    </row>
    <row r="9" spans="1:13" ht="15.75" x14ac:dyDescent="0.25">
      <c r="B9" s="116" t="s">
        <v>84</v>
      </c>
      <c r="C9" s="116"/>
      <c r="D9" s="116"/>
      <c r="E9" s="117" t="s">
        <v>9</v>
      </c>
      <c r="F9" s="117"/>
      <c r="G9" s="117" t="s">
        <v>7</v>
      </c>
      <c r="H9" s="117"/>
      <c r="I9" s="46">
        <v>240</v>
      </c>
      <c r="J9" s="79"/>
      <c r="K9" s="79" t="s">
        <v>31</v>
      </c>
      <c r="M9" s="3"/>
    </row>
    <row r="10" spans="1:13" ht="6.75" customHeight="1" x14ac:dyDescent="0.25">
      <c r="B10" s="77"/>
      <c r="C10" s="77"/>
      <c r="D10" s="77"/>
      <c r="E10" s="78"/>
      <c r="F10" s="78"/>
      <c r="G10" s="78"/>
      <c r="H10" s="78"/>
      <c r="I10" s="18"/>
      <c r="J10" s="79"/>
      <c r="K10" s="79"/>
    </row>
    <row r="11" spans="1:13" x14ac:dyDescent="0.25">
      <c r="A11" s="5"/>
      <c r="B11" s="120" t="s">
        <v>32</v>
      </c>
      <c r="C11" s="120"/>
      <c r="D11" s="120"/>
      <c r="E11" s="76" t="s">
        <v>9</v>
      </c>
      <c r="F11" s="6"/>
      <c r="G11" s="6"/>
      <c r="H11" s="76" t="s">
        <v>0</v>
      </c>
      <c r="I11" s="76" t="s">
        <v>3</v>
      </c>
      <c r="L11" s="1">
        <f>33+16</f>
        <v>49</v>
      </c>
    </row>
    <row r="12" spans="1:13" ht="15" customHeight="1" x14ac:dyDescent="0.25">
      <c r="B12" s="118" t="s">
        <v>78</v>
      </c>
      <c r="C12" s="118"/>
      <c r="D12" s="118"/>
      <c r="E12" s="105">
        <v>1900000</v>
      </c>
      <c r="F12" s="105"/>
      <c r="G12" s="106">
        <v>1</v>
      </c>
      <c r="H12" s="106"/>
      <c r="I12" s="19">
        <f>+E12*G12</f>
        <v>1900000</v>
      </c>
      <c r="J12" s="11"/>
      <c r="K12" s="11"/>
    </row>
    <row r="13" spans="1:13" ht="15" customHeight="1" x14ac:dyDescent="0.25">
      <c r="B13" s="118" t="s">
        <v>79</v>
      </c>
      <c r="C13" s="118"/>
      <c r="D13" s="118"/>
      <c r="E13" s="105">
        <v>2562000</v>
      </c>
      <c r="F13" s="105"/>
      <c r="G13" s="106">
        <v>1</v>
      </c>
      <c r="H13" s="106"/>
      <c r="I13" s="19">
        <f>+E13*G13</f>
        <v>2562000</v>
      </c>
      <c r="J13" s="11"/>
      <c r="K13" s="11"/>
    </row>
    <row r="14" spans="1:13" x14ac:dyDescent="0.25">
      <c r="B14" s="34" t="s">
        <v>19</v>
      </c>
      <c r="C14" s="75"/>
      <c r="D14" s="75"/>
      <c r="E14" s="105">
        <v>650000</v>
      </c>
      <c r="F14" s="105"/>
      <c r="G14" s="106">
        <v>1</v>
      </c>
      <c r="H14" s="106"/>
      <c r="I14" s="19">
        <f>E14*G14</f>
        <v>650000</v>
      </c>
      <c r="J14" s="11"/>
      <c r="K14" s="11"/>
    </row>
    <row r="15" spans="1:13" ht="15.75" customHeight="1" x14ac:dyDescent="0.25">
      <c r="A15" s="7"/>
      <c r="B15" s="118" t="s">
        <v>46</v>
      </c>
      <c r="C15" s="118"/>
      <c r="D15" s="118"/>
      <c r="E15" s="80">
        <v>500000</v>
      </c>
      <c r="F15" s="80">
        <v>65000</v>
      </c>
      <c r="G15" s="106">
        <v>1</v>
      </c>
      <c r="H15" s="106"/>
      <c r="I15" s="19">
        <f>E15*G15</f>
        <v>500000</v>
      </c>
    </row>
    <row r="16" spans="1:13" ht="15.75" customHeight="1" x14ac:dyDescent="0.25">
      <c r="A16" s="7"/>
      <c r="B16" s="118" t="s">
        <v>53</v>
      </c>
      <c r="C16" s="118"/>
      <c r="D16" s="118"/>
      <c r="E16" s="105">
        <v>2500</v>
      </c>
      <c r="F16" s="105">
        <v>65000</v>
      </c>
      <c r="G16" s="106">
        <f>+I9</f>
        <v>240</v>
      </c>
      <c r="H16" s="106"/>
      <c r="I16" s="19">
        <f>E16*G16</f>
        <v>600000</v>
      </c>
    </row>
    <row r="17" spans="1:11" ht="33.75" customHeight="1" x14ac:dyDescent="0.25">
      <c r="A17" s="7"/>
      <c r="B17" s="118" t="s">
        <v>77</v>
      </c>
      <c r="C17" s="118"/>
      <c r="D17" s="118"/>
      <c r="E17" s="105">
        <v>1600000</v>
      </c>
      <c r="F17" s="105">
        <v>65000</v>
      </c>
      <c r="G17" s="106">
        <v>1</v>
      </c>
      <c r="H17" s="106"/>
      <c r="I17" s="19">
        <f>+E17*G17</f>
        <v>1600000</v>
      </c>
    </row>
    <row r="18" spans="1:11" ht="17.25" customHeight="1" x14ac:dyDescent="0.25">
      <c r="A18" s="7"/>
      <c r="B18" s="10" t="s">
        <v>72</v>
      </c>
      <c r="C18" s="20"/>
      <c r="D18" s="20"/>
      <c r="E18" s="105">
        <f>+(180000*6)+(100000)+(50000)</f>
        <v>1230000</v>
      </c>
      <c r="F18" s="105"/>
      <c r="G18" s="106">
        <v>1</v>
      </c>
      <c r="H18" s="106"/>
      <c r="I18" s="19">
        <f>E18*G18</f>
        <v>1230000</v>
      </c>
    </row>
    <row r="19" spans="1:11" ht="17.25" customHeight="1" x14ac:dyDescent="0.25">
      <c r="A19" s="7"/>
      <c r="B19" s="10" t="s">
        <v>80</v>
      </c>
      <c r="C19" s="20"/>
      <c r="D19" s="20"/>
      <c r="E19" s="105"/>
      <c r="F19" s="105"/>
      <c r="G19" s="106"/>
      <c r="H19" s="106"/>
      <c r="I19" s="19"/>
    </row>
    <row r="20" spans="1:11" ht="17.25" customHeight="1" x14ac:dyDescent="0.25">
      <c r="A20" s="7"/>
      <c r="B20" s="10" t="s">
        <v>81</v>
      </c>
      <c r="C20" s="20"/>
      <c r="D20" s="20"/>
      <c r="E20" s="105"/>
      <c r="F20" s="105"/>
      <c r="G20" s="106"/>
      <c r="H20" s="106"/>
      <c r="I20" s="19"/>
    </row>
    <row r="21" spans="1:11" ht="17.25" customHeight="1" x14ac:dyDescent="0.25">
      <c r="A21" s="7"/>
      <c r="B21" s="10" t="s">
        <v>75</v>
      </c>
      <c r="C21" s="10"/>
      <c r="D21" s="5"/>
      <c r="E21" s="105">
        <v>6250000</v>
      </c>
      <c r="F21" s="105"/>
      <c r="G21" s="106">
        <v>1</v>
      </c>
      <c r="H21" s="106"/>
      <c r="I21" s="19">
        <f>E21*G21</f>
        <v>6250000</v>
      </c>
    </row>
    <row r="22" spans="1:11" ht="17.25" customHeight="1" x14ac:dyDescent="0.25">
      <c r="A22" s="7"/>
      <c r="B22" s="10" t="s">
        <v>39</v>
      </c>
      <c r="C22" s="10"/>
      <c r="D22" s="5"/>
      <c r="E22" s="105">
        <v>585000</v>
      </c>
      <c r="F22" s="105"/>
      <c r="G22" s="106">
        <v>1</v>
      </c>
      <c r="H22" s="106"/>
      <c r="I22" s="19">
        <f>E22*G22</f>
        <v>585000</v>
      </c>
      <c r="K22" s="1">
        <f>7*40</f>
        <v>280</v>
      </c>
    </row>
    <row r="23" spans="1:11" ht="17.25" customHeight="1" x14ac:dyDescent="0.25">
      <c r="A23" s="7"/>
      <c r="B23" s="10" t="s">
        <v>40</v>
      </c>
      <c r="C23" s="10"/>
      <c r="D23" s="5"/>
      <c r="E23" s="105">
        <v>220000</v>
      </c>
      <c r="F23" s="105"/>
      <c r="G23" s="106">
        <v>10</v>
      </c>
      <c r="H23" s="106"/>
      <c r="I23" s="19">
        <f>E23*G23</f>
        <v>2200000</v>
      </c>
    </row>
    <row r="24" spans="1:11" ht="17.25" customHeight="1" x14ac:dyDescent="0.25">
      <c r="A24" s="7"/>
      <c r="B24" s="10" t="s">
        <v>86</v>
      </c>
      <c r="C24" s="10"/>
      <c r="D24" s="5"/>
      <c r="E24" s="105">
        <v>22000</v>
      </c>
      <c r="F24" s="105"/>
      <c r="G24" s="106">
        <v>24</v>
      </c>
      <c r="H24" s="106"/>
      <c r="I24" s="19">
        <f>E24*G24</f>
        <v>528000</v>
      </c>
    </row>
    <row r="25" spans="1:11" ht="15.75" thickBot="1" x14ac:dyDescent="0.3">
      <c r="A25" s="7"/>
      <c r="B25" s="100" t="s">
        <v>12</v>
      </c>
      <c r="C25" s="100"/>
      <c r="D25" s="100"/>
      <c r="E25" s="100"/>
      <c r="F25" s="100"/>
      <c r="G25" s="100"/>
      <c r="H25" s="21"/>
      <c r="I25" s="50">
        <f>+SUM(I12:I24)</f>
        <v>18605000</v>
      </c>
      <c r="J25" s="3">
        <f>+I25+CORPO!I40</f>
        <v>47130000</v>
      </c>
      <c r="K25" s="1">
        <f>7.5*36</f>
        <v>270</v>
      </c>
    </row>
    <row r="26" spans="1:11" ht="16.5" thickTop="1" thickBot="1" x14ac:dyDescent="0.3">
      <c r="A26" s="7"/>
      <c r="B26" s="100" t="s">
        <v>88</v>
      </c>
      <c r="C26" s="100"/>
      <c r="D26" s="100"/>
      <c r="E26" s="100"/>
      <c r="F26" s="100"/>
      <c r="G26" s="100"/>
      <c r="H26" s="21"/>
      <c r="I26" s="50">
        <v>18605000</v>
      </c>
      <c r="J26" s="3"/>
    </row>
    <row r="27" spans="1:11" ht="16.5" thickTop="1" thickBot="1" x14ac:dyDescent="0.3">
      <c r="A27" s="7"/>
      <c r="B27" s="100" t="s">
        <v>87</v>
      </c>
      <c r="C27" s="100"/>
      <c r="D27" s="100"/>
      <c r="E27" s="100"/>
      <c r="F27" s="100"/>
      <c r="G27" s="100"/>
      <c r="H27" s="21"/>
      <c r="I27" s="50">
        <f>+I25-I26</f>
        <v>0</v>
      </c>
      <c r="J27" s="3"/>
    </row>
    <row r="28" spans="1:11" ht="15.75" thickTop="1" x14ac:dyDescent="0.25">
      <c r="A28" s="7"/>
      <c r="B28" s="71"/>
      <c r="C28" s="71"/>
      <c r="D28" s="71"/>
      <c r="E28" s="71"/>
      <c r="F28" s="71"/>
      <c r="G28" s="71"/>
      <c r="H28" s="21"/>
      <c r="I28" s="23"/>
      <c r="J28" s="3"/>
    </row>
    <row r="29" spans="1:11" x14ac:dyDescent="0.25">
      <c r="A29" s="7"/>
      <c r="B29" s="71"/>
      <c r="C29" s="71"/>
      <c r="D29" s="71"/>
      <c r="E29" s="71"/>
      <c r="F29" s="71"/>
      <c r="G29" s="71"/>
      <c r="H29" s="21"/>
      <c r="I29" s="23"/>
      <c r="J29" s="3"/>
    </row>
    <row r="30" spans="1:11" x14ac:dyDescent="0.25">
      <c r="A30" s="7"/>
      <c r="B30" s="71"/>
      <c r="C30" s="71"/>
      <c r="D30" s="71"/>
      <c r="E30" s="71"/>
      <c r="F30" s="71"/>
      <c r="G30" s="71"/>
      <c r="H30" s="21"/>
      <c r="I30" s="23"/>
      <c r="J30" s="3"/>
    </row>
    <row r="31" spans="1:11" x14ac:dyDescent="0.25">
      <c r="A31" s="7"/>
      <c r="B31" s="71"/>
      <c r="C31" s="71"/>
      <c r="D31" s="71"/>
      <c r="E31" s="71"/>
      <c r="F31" s="71"/>
      <c r="G31" s="71"/>
      <c r="H31" s="21"/>
      <c r="I31" s="23"/>
      <c r="J31" s="3"/>
    </row>
    <row r="32" spans="1:11" ht="15.75" thickBot="1" x14ac:dyDescent="0.3">
      <c r="A32" s="7"/>
      <c r="B32" s="101"/>
      <c r="C32" s="101"/>
      <c r="D32" s="101"/>
      <c r="E32" s="102"/>
      <c r="F32" s="102"/>
      <c r="G32" s="103"/>
      <c r="H32" s="103"/>
      <c r="I32" s="27"/>
      <c r="J32" s="3">
        <f>+J25-'2017completa'!I61</f>
        <v>-1442300</v>
      </c>
      <c r="K32" s="1">
        <f>7.5*36</f>
        <v>270</v>
      </c>
    </row>
    <row r="33" spans="1:14" s="3" customFormat="1" ht="15.75" x14ac:dyDescent="0.25">
      <c r="A33" s="1"/>
      <c r="B33" s="1"/>
      <c r="C33" s="1"/>
      <c r="D33" s="1"/>
      <c r="E33" s="91"/>
      <c r="F33" s="91"/>
      <c r="G33" s="11"/>
      <c r="H33" s="74"/>
      <c r="I33" s="3">
        <f>+I25*0.19</f>
        <v>3534950</v>
      </c>
      <c r="J33" s="40">
        <f>+I32-'2017completa'!I62</f>
        <v>-9228737</v>
      </c>
      <c r="K33" s="1"/>
      <c r="L33" s="92" t="s">
        <v>71</v>
      </c>
      <c r="M33" s="93"/>
      <c r="N33" s="94"/>
    </row>
    <row r="34" spans="1:14" s="3" customFormat="1" ht="15.75" x14ac:dyDescent="0.25">
      <c r="A34" s="1"/>
      <c r="B34" s="1"/>
      <c r="C34" s="1"/>
      <c r="D34" s="1"/>
      <c r="E34" s="91"/>
      <c r="F34" s="91"/>
      <c r="G34" s="11"/>
      <c r="H34" s="74"/>
      <c r="I34" s="3" t="e">
        <f>+#REF!+#REF!+#REF!+#REF!+#REF!+#REF!+#REF!+#REF!+#REF!+#REF!+#REF!+#REF!+#REF!+#REF!+#REF!+I12+#REF!+I14+#REF!+I15+I16+I17+I18+I21+I22+I23-#REF!-#REF!-#REF!-#REF!</f>
        <v>#REF!</v>
      </c>
      <c r="J34" s="1"/>
      <c r="K34" s="1"/>
      <c r="L34" s="59" t="s">
        <v>69</v>
      </c>
      <c r="M34" s="57" t="s">
        <v>70</v>
      </c>
      <c r="N34" s="60" t="s">
        <v>70</v>
      </c>
    </row>
    <row r="35" spans="1:14" s="3" customFormat="1" ht="15.75" x14ac:dyDescent="0.25">
      <c r="A35" s="1"/>
      <c r="B35" s="1"/>
      <c r="C35" s="1"/>
      <c r="D35" s="1"/>
      <c r="E35" s="91"/>
      <c r="F35" s="91"/>
      <c r="G35" s="11"/>
      <c r="H35" s="74"/>
      <c r="I35" s="3" t="e">
        <f>+I34*0.16</f>
        <v>#REF!</v>
      </c>
      <c r="J35" s="1"/>
      <c r="K35" s="1"/>
      <c r="L35" s="61" t="s">
        <v>55</v>
      </c>
      <c r="M35" s="58">
        <v>200</v>
      </c>
      <c r="N35" s="62">
        <v>300</v>
      </c>
    </row>
    <row r="36" spans="1:14" s="3" customFormat="1" ht="15.75" x14ac:dyDescent="0.25">
      <c r="A36" s="1"/>
      <c r="B36" s="1"/>
      <c r="C36" s="1"/>
      <c r="D36" s="1"/>
      <c r="E36" s="91"/>
      <c r="F36" s="91"/>
      <c r="G36" s="11"/>
      <c r="H36" s="74"/>
      <c r="I36" s="3" t="e">
        <f>+I34+I35</f>
        <v>#REF!</v>
      </c>
      <c r="J36" s="1"/>
      <c r="K36" s="1"/>
      <c r="L36" s="61" t="s">
        <v>56</v>
      </c>
      <c r="M36" s="58">
        <v>100</v>
      </c>
      <c r="N36" s="62">
        <v>120</v>
      </c>
    </row>
    <row r="37" spans="1:14" s="3" customFormat="1" ht="15.75" x14ac:dyDescent="0.25">
      <c r="A37" s="1"/>
      <c r="B37" s="1"/>
      <c r="C37" s="1"/>
      <c r="D37" s="1"/>
      <c r="E37" s="91"/>
      <c r="F37" s="91"/>
      <c r="G37" s="11"/>
      <c r="H37" s="74"/>
      <c r="J37" s="1"/>
      <c r="K37" s="1"/>
      <c r="L37" s="61" t="s">
        <v>57</v>
      </c>
      <c r="M37" s="58">
        <v>100</v>
      </c>
      <c r="N37" s="62">
        <v>120</v>
      </c>
    </row>
    <row r="38" spans="1:14" s="3" customFormat="1" ht="15.75" x14ac:dyDescent="0.25">
      <c r="A38" s="1"/>
      <c r="B38" s="1"/>
      <c r="C38" s="1"/>
      <c r="D38" s="1"/>
      <c r="E38" s="91"/>
      <c r="F38" s="91"/>
      <c r="G38" s="11"/>
      <c r="H38" s="74"/>
      <c r="J38" s="1"/>
      <c r="K38" s="1"/>
      <c r="L38" s="61" t="s">
        <v>58</v>
      </c>
      <c r="M38" s="58">
        <v>100</v>
      </c>
      <c r="N38" s="62">
        <v>120</v>
      </c>
    </row>
    <row r="39" spans="1:14" s="3" customFormat="1" ht="15.75" x14ac:dyDescent="0.25">
      <c r="A39" s="1"/>
      <c r="B39" s="1"/>
      <c r="C39" s="1"/>
      <c r="D39" s="1"/>
      <c r="E39" s="91"/>
      <c r="F39" s="91"/>
      <c r="G39" s="11"/>
      <c r="H39" s="74"/>
      <c r="J39" s="1"/>
      <c r="K39" s="1"/>
      <c r="L39" s="61" t="s">
        <v>59</v>
      </c>
      <c r="M39" s="58">
        <v>40</v>
      </c>
      <c r="N39" s="62">
        <v>60</v>
      </c>
    </row>
    <row r="40" spans="1:14" s="3" customFormat="1" ht="15.75" x14ac:dyDescent="0.25">
      <c r="A40" s="1"/>
      <c r="B40" s="1"/>
      <c r="C40" s="1"/>
      <c r="D40" s="1"/>
      <c r="E40" s="91"/>
      <c r="F40" s="91"/>
      <c r="G40" s="11"/>
      <c r="H40" s="74"/>
      <c r="J40" s="1"/>
      <c r="K40" s="1"/>
      <c r="L40" s="61" t="s">
        <v>60</v>
      </c>
      <c r="M40" s="58">
        <v>40</v>
      </c>
      <c r="N40" s="62">
        <v>60</v>
      </c>
    </row>
    <row r="41" spans="1:14" s="3" customFormat="1" ht="15.75" x14ac:dyDescent="0.25">
      <c r="A41" s="1"/>
      <c r="B41" s="1"/>
      <c r="C41" s="1"/>
      <c r="D41" s="1"/>
      <c r="E41" s="91"/>
      <c r="F41" s="91"/>
      <c r="G41" s="11"/>
      <c r="H41" s="74"/>
      <c r="J41" s="1"/>
      <c r="K41" s="1"/>
      <c r="L41" s="61" t="s">
        <v>61</v>
      </c>
      <c r="M41" s="58">
        <v>30</v>
      </c>
      <c r="N41" s="62">
        <v>36</v>
      </c>
    </row>
    <row r="42" spans="1:14" s="3" customFormat="1" ht="15.75" x14ac:dyDescent="0.25">
      <c r="A42" s="1"/>
      <c r="B42" s="1"/>
      <c r="C42" s="1"/>
      <c r="D42" s="1"/>
      <c r="E42" s="91"/>
      <c r="F42" s="91"/>
      <c r="G42" s="11"/>
      <c r="H42" s="74"/>
      <c r="J42" s="1"/>
      <c r="K42" s="1"/>
      <c r="L42" s="61" t="s">
        <v>62</v>
      </c>
      <c r="M42" s="58">
        <v>18</v>
      </c>
      <c r="N42" s="62">
        <v>24</v>
      </c>
    </row>
    <row r="43" spans="1:14" s="3" customFormat="1" ht="15.75" x14ac:dyDescent="0.25">
      <c r="A43" s="1"/>
      <c r="B43" s="1"/>
      <c r="C43" s="1"/>
      <c r="D43" s="1"/>
      <c r="E43" s="91"/>
      <c r="F43" s="91"/>
      <c r="G43" s="11"/>
      <c r="H43" s="74"/>
      <c r="J43" s="1"/>
      <c r="K43" s="1"/>
      <c r="L43" s="61" t="s">
        <v>63</v>
      </c>
      <c r="M43" s="58">
        <v>12</v>
      </c>
      <c r="N43" s="62">
        <v>18</v>
      </c>
    </row>
    <row r="44" spans="1:14" s="3" customFormat="1" ht="15.75" x14ac:dyDescent="0.25">
      <c r="A44" s="1"/>
      <c r="B44" s="1"/>
      <c r="C44" s="1"/>
      <c r="D44" s="1"/>
      <c r="E44" s="91"/>
      <c r="F44" s="91"/>
      <c r="G44" s="11"/>
      <c r="H44" s="74"/>
      <c r="J44" s="1"/>
      <c r="K44" s="1"/>
      <c r="L44" s="61" t="s">
        <v>64</v>
      </c>
      <c r="M44" s="58" t="s">
        <v>8</v>
      </c>
      <c r="N44" s="62">
        <v>6</v>
      </c>
    </row>
    <row r="45" spans="1:14" s="3" customFormat="1" ht="15.75" x14ac:dyDescent="0.25">
      <c r="A45" s="1"/>
      <c r="B45" s="1"/>
      <c r="C45" s="1"/>
      <c r="D45" s="1"/>
      <c r="E45" s="91"/>
      <c r="F45" s="91"/>
      <c r="G45" s="11"/>
      <c r="H45" s="74"/>
      <c r="J45" s="1"/>
      <c r="K45" s="1"/>
      <c r="L45" s="61"/>
      <c r="M45" s="58"/>
      <c r="N45" s="62"/>
    </row>
    <row r="46" spans="1:14" s="3" customFormat="1" ht="15.75" x14ac:dyDescent="0.25">
      <c r="A46" s="1"/>
      <c r="B46" s="1"/>
      <c r="C46" s="1"/>
      <c r="D46" s="1"/>
      <c r="E46" s="91"/>
      <c r="F46" s="91"/>
      <c r="G46" s="11"/>
      <c r="H46" s="74"/>
      <c r="J46" s="1"/>
      <c r="K46" s="1"/>
      <c r="L46" s="63" t="s">
        <v>68</v>
      </c>
      <c r="M46" s="57" t="s">
        <v>65</v>
      </c>
      <c r="N46" s="60" t="s">
        <v>66</v>
      </c>
    </row>
    <row r="47" spans="1:14" s="3" customFormat="1" ht="15.75" x14ac:dyDescent="0.25">
      <c r="A47" s="1"/>
      <c r="B47" s="1"/>
      <c r="C47" s="1"/>
      <c r="D47" s="1"/>
      <c r="E47" s="91"/>
      <c r="F47" s="91"/>
      <c r="G47" s="11"/>
      <c r="H47" s="74"/>
      <c r="I47" s="3">
        <v>16</v>
      </c>
      <c r="J47" s="1"/>
      <c r="K47" s="1"/>
      <c r="L47" s="61"/>
      <c r="M47" s="58"/>
      <c r="N47" s="62"/>
    </row>
    <row r="48" spans="1:14" s="3" customFormat="1" ht="16.5" thickBot="1" x14ac:dyDescent="0.3">
      <c r="A48" s="1"/>
      <c r="B48" s="1"/>
      <c r="C48" s="1"/>
      <c r="D48" s="1"/>
      <c r="E48" s="91"/>
      <c r="F48" s="91"/>
      <c r="G48" s="11"/>
      <c r="H48" s="74"/>
      <c r="J48" s="1"/>
      <c r="K48" s="1"/>
      <c r="L48" s="64" t="s">
        <v>67</v>
      </c>
      <c r="M48" s="65">
        <v>1600000</v>
      </c>
      <c r="N48" s="66">
        <v>2000000</v>
      </c>
    </row>
    <row r="49" spans="1:14" s="3" customFormat="1" x14ac:dyDescent="0.25">
      <c r="A49" s="1"/>
      <c r="B49" s="1"/>
      <c r="C49" s="1"/>
      <c r="D49" s="1"/>
      <c r="E49" s="91"/>
      <c r="F49" s="91"/>
      <c r="G49" s="11"/>
      <c r="H49" s="74"/>
      <c r="J49" s="1"/>
      <c r="K49" s="1"/>
      <c r="L49" s="56"/>
      <c r="M49" s="56"/>
      <c r="N49" s="56"/>
    </row>
    <row r="50" spans="1:14" s="3" customFormat="1" x14ac:dyDescent="0.25">
      <c r="A50" s="1"/>
      <c r="B50" s="1"/>
      <c r="C50" s="1"/>
      <c r="D50" s="1"/>
      <c r="E50" s="91"/>
      <c r="F50" s="91"/>
      <c r="G50" s="11"/>
      <c r="H50" s="74"/>
      <c r="J50" s="1"/>
      <c r="K50" s="1"/>
      <c r="L50" s="56"/>
      <c r="M50" s="56"/>
      <c r="N50" s="56"/>
    </row>
    <row r="51" spans="1:14" s="3" customFormat="1" x14ac:dyDescent="0.25">
      <c r="A51" s="1"/>
      <c r="B51" s="1"/>
      <c r="C51" s="1"/>
      <c r="D51" s="1"/>
      <c r="E51" s="91"/>
      <c r="F51" s="91"/>
      <c r="G51" s="11"/>
      <c r="H51" s="74"/>
      <c r="J51" s="1"/>
      <c r="K51" s="1"/>
      <c r="L51" s="56"/>
      <c r="M51" s="56"/>
      <c r="N51" s="56"/>
    </row>
    <row r="52" spans="1:14" s="3" customFormat="1" x14ac:dyDescent="0.25">
      <c r="A52" s="1"/>
      <c r="B52" s="1"/>
      <c r="C52" s="1"/>
      <c r="D52" s="1"/>
      <c r="E52" s="91"/>
      <c r="F52" s="91"/>
      <c r="G52" s="11"/>
      <c r="H52" s="74"/>
      <c r="J52" s="1"/>
      <c r="K52" s="1"/>
      <c r="L52" s="56"/>
      <c r="M52" s="56"/>
      <c r="N52" s="56"/>
    </row>
    <row r="53" spans="1:14" s="3" customFormat="1" x14ac:dyDescent="0.25">
      <c r="A53" s="1"/>
      <c r="B53" s="1"/>
      <c r="C53" s="1"/>
      <c r="D53" s="1"/>
      <c r="E53" s="91"/>
      <c r="F53" s="91"/>
      <c r="G53" s="11"/>
      <c r="H53" s="74"/>
      <c r="J53" s="1"/>
      <c r="K53" s="1"/>
    </row>
    <row r="54" spans="1:14" s="3" customFormat="1" x14ac:dyDescent="0.25">
      <c r="A54" s="1"/>
      <c r="B54" s="1"/>
      <c r="C54" s="1"/>
      <c r="D54" s="1"/>
      <c r="E54" s="91"/>
      <c r="F54" s="91"/>
      <c r="G54" s="11"/>
      <c r="H54" s="74"/>
      <c r="J54" s="1"/>
      <c r="K54" s="1"/>
    </row>
    <row r="55" spans="1:14" s="3" customFormat="1" x14ac:dyDescent="0.25">
      <c r="A55" s="1"/>
      <c r="B55" s="1"/>
      <c r="C55" s="1"/>
      <c r="D55" s="1"/>
      <c r="E55" s="91"/>
      <c r="F55" s="91"/>
      <c r="G55" s="11"/>
      <c r="H55" s="74"/>
      <c r="J55" s="1"/>
      <c r="K55" s="1"/>
    </row>
    <row r="56" spans="1:14" s="3" customFormat="1" x14ac:dyDescent="0.25">
      <c r="A56" s="1"/>
      <c r="B56" s="1"/>
      <c r="C56" s="1"/>
      <c r="D56" s="1"/>
      <c r="E56" s="91"/>
      <c r="F56" s="91"/>
      <c r="G56" s="11"/>
      <c r="H56" s="74"/>
      <c r="J56" s="1"/>
      <c r="K56" s="1"/>
    </row>
    <row r="57" spans="1:14" s="3" customFormat="1" x14ac:dyDescent="0.25">
      <c r="A57" s="1"/>
      <c r="B57" s="1"/>
      <c r="C57" s="1"/>
      <c r="D57" s="1"/>
      <c r="E57" s="91"/>
      <c r="F57" s="91"/>
      <c r="G57" s="11"/>
      <c r="H57" s="74"/>
      <c r="J57" s="1"/>
      <c r="K57" s="1"/>
    </row>
    <row r="58" spans="1:14" s="3" customFormat="1" x14ac:dyDescent="0.25">
      <c r="A58" s="1"/>
      <c r="B58" s="1"/>
      <c r="C58" s="1"/>
      <c r="D58" s="1"/>
      <c r="E58" s="91"/>
      <c r="F58" s="91"/>
      <c r="G58" s="11"/>
      <c r="H58" s="74"/>
      <c r="J58" s="1"/>
      <c r="K58" s="1"/>
    </row>
    <row r="59" spans="1:14" s="3" customFormat="1" x14ac:dyDescent="0.25">
      <c r="A59" s="1"/>
      <c r="B59" s="1"/>
      <c r="C59" s="1"/>
      <c r="D59" s="1"/>
      <c r="E59" s="91"/>
      <c r="F59" s="91"/>
      <c r="G59" s="11"/>
      <c r="H59" s="74"/>
      <c r="J59" s="1"/>
      <c r="K59" s="1"/>
    </row>
    <row r="60" spans="1:14" s="3" customFormat="1" x14ac:dyDescent="0.25">
      <c r="A60" s="1"/>
      <c r="B60" s="1"/>
      <c r="C60" s="1"/>
      <c r="D60" s="1"/>
      <c r="E60" s="91"/>
      <c r="F60" s="91"/>
      <c r="G60" s="11"/>
      <c r="H60" s="74"/>
      <c r="J60" s="1"/>
      <c r="K60" s="1"/>
    </row>
    <row r="61" spans="1:14" s="3" customFormat="1" x14ac:dyDescent="0.25">
      <c r="A61" s="1"/>
      <c r="B61" s="1"/>
      <c r="C61" s="1"/>
      <c r="D61" s="1"/>
      <c r="E61" s="91"/>
      <c r="F61" s="91"/>
      <c r="G61" s="11"/>
      <c r="H61" s="74"/>
      <c r="J61" s="1"/>
      <c r="K61" s="1"/>
    </row>
    <row r="62" spans="1:14" s="3" customFormat="1" x14ac:dyDescent="0.25">
      <c r="A62" s="1"/>
      <c r="B62" s="1"/>
      <c r="C62" s="1"/>
      <c r="D62" s="1"/>
      <c r="E62" s="91"/>
      <c r="F62" s="91"/>
      <c r="G62" s="11"/>
      <c r="H62" s="74"/>
      <c r="J62" s="1"/>
      <c r="K62" s="1"/>
    </row>
    <row r="63" spans="1:14" s="3" customFormat="1" x14ac:dyDescent="0.25">
      <c r="A63" s="1"/>
      <c r="B63" s="1"/>
      <c r="C63" s="1"/>
      <c r="D63" s="1"/>
      <c r="E63" s="91"/>
      <c r="F63" s="91"/>
      <c r="G63" s="11"/>
      <c r="H63" s="74"/>
      <c r="J63" s="1"/>
      <c r="K63" s="1"/>
    </row>
    <row r="64" spans="1:14" s="3" customFormat="1" x14ac:dyDescent="0.25">
      <c r="A64" s="1"/>
      <c r="B64" s="1"/>
      <c r="C64" s="1"/>
      <c r="D64" s="1"/>
      <c r="E64" s="91"/>
      <c r="F64" s="91"/>
      <c r="G64" s="11"/>
      <c r="H64" s="74"/>
      <c r="J64" s="1"/>
      <c r="K64" s="1"/>
    </row>
    <row r="65" spans="1:11" s="3" customFormat="1" x14ac:dyDescent="0.25">
      <c r="A65" s="1"/>
      <c r="B65" s="1"/>
      <c r="C65" s="1"/>
      <c r="D65" s="1"/>
      <c r="E65" s="91"/>
      <c r="F65" s="91"/>
      <c r="G65" s="11"/>
      <c r="H65" s="74"/>
      <c r="J65" s="1"/>
      <c r="K65" s="1"/>
    </row>
    <row r="66" spans="1:11" s="3" customFormat="1" x14ac:dyDescent="0.25">
      <c r="A66" s="1"/>
      <c r="B66" s="1"/>
      <c r="C66" s="1"/>
      <c r="D66" s="1"/>
      <c r="E66" s="91"/>
      <c r="F66" s="91"/>
      <c r="G66" s="11"/>
      <c r="H66" s="74"/>
      <c r="J66" s="1"/>
      <c r="K66" s="1"/>
    </row>
    <row r="67" spans="1:11" s="3" customFormat="1" x14ac:dyDescent="0.25">
      <c r="A67" s="1"/>
      <c r="B67" s="1"/>
      <c r="C67" s="1"/>
      <c r="D67" s="1"/>
      <c r="E67" s="91"/>
      <c r="F67" s="91"/>
      <c r="G67" s="11"/>
      <c r="H67" s="74"/>
      <c r="J67" s="1"/>
      <c r="K67" s="1"/>
    </row>
    <row r="68" spans="1:11" s="3" customFormat="1" x14ac:dyDescent="0.25">
      <c r="A68" s="1"/>
      <c r="B68" s="1"/>
      <c r="C68" s="1"/>
      <c r="D68" s="1"/>
      <c r="E68" s="91"/>
      <c r="F68" s="91"/>
      <c r="G68" s="11"/>
      <c r="H68" s="74"/>
      <c r="J68" s="1"/>
      <c r="K68" s="1"/>
    </row>
    <row r="69" spans="1:11" s="3" customFormat="1" x14ac:dyDescent="0.25">
      <c r="A69" s="1"/>
      <c r="B69" s="1"/>
      <c r="C69" s="1"/>
      <c r="D69" s="1"/>
      <c r="E69" s="91"/>
      <c r="F69" s="91"/>
      <c r="G69" s="11"/>
      <c r="H69" s="74"/>
      <c r="J69" s="1"/>
      <c r="K69" s="1"/>
    </row>
    <row r="70" spans="1:11" s="3" customFormat="1" x14ac:dyDescent="0.25">
      <c r="A70" s="1"/>
      <c r="B70" s="1"/>
      <c r="C70" s="1"/>
      <c r="D70" s="1"/>
      <c r="E70" s="91"/>
      <c r="F70" s="91"/>
      <c r="G70" s="11"/>
      <c r="H70" s="74"/>
      <c r="J70" s="1"/>
      <c r="K70" s="1"/>
    </row>
    <row r="71" spans="1:11" s="3" customFormat="1" x14ac:dyDescent="0.25">
      <c r="A71" s="1"/>
      <c r="B71" s="1"/>
      <c r="C71" s="1"/>
      <c r="D71" s="1"/>
      <c r="E71" s="91"/>
      <c r="F71" s="91"/>
      <c r="G71" s="11"/>
      <c r="H71" s="74"/>
      <c r="J71" s="1"/>
      <c r="K71" s="1"/>
    </row>
    <row r="72" spans="1:11" s="3" customFormat="1" x14ac:dyDescent="0.25">
      <c r="A72" s="1"/>
      <c r="B72" s="1"/>
      <c r="C72" s="1"/>
      <c r="D72" s="1"/>
      <c r="E72" s="91"/>
      <c r="F72" s="91"/>
      <c r="G72" s="11"/>
      <c r="H72" s="74"/>
      <c r="J72" s="1"/>
      <c r="K72" s="1"/>
    </row>
    <row r="73" spans="1:11" s="3" customFormat="1" x14ac:dyDescent="0.25">
      <c r="A73" s="1"/>
      <c r="B73" s="1"/>
      <c r="C73" s="1"/>
      <c r="D73" s="1"/>
      <c r="E73" s="91"/>
      <c r="F73" s="91"/>
      <c r="G73" s="11"/>
      <c r="H73" s="74"/>
      <c r="J73" s="1"/>
      <c r="K73" s="1"/>
    </row>
    <row r="74" spans="1:11" s="3" customFormat="1" x14ac:dyDescent="0.25">
      <c r="A74" s="1"/>
      <c r="B74" s="1"/>
      <c r="C74" s="1"/>
      <c r="D74" s="1"/>
      <c r="E74" s="91"/>
      <c r="F74" s="91"/>
      <c r="G74" s="11"/>
      <c r="H74" s="74"/>
      <c r="J74" s="1"/>
      <c r="K74" s="1"/>
    </row>
    <row r="75" spans="1:11" s="3" customFormat="1" x14ac:dyDescent="0.25">
      <c r="A75" s="1"/>
      <c r="B75" s="1"/>
      <c r="C75" s="1"/>
      <c r="D75" s="1"/>
      <c r="E75" s="91"/>
      <c r="F75" s="91"/>
      <c r="G75" s="11"/>
      <c r="H75" s="74"/>
      <c r="J75" s="1"/>
      <c r="K75" s="1"/>
    </row>
    <row r="76" spans="1:11" s="3" customFormat="1" x14ac:dyDescent="0.25">
      <c r="A76" s="1"/>
      <c r="B76" s="1"/>
      <c r="C76" s="1"/>
      <c r="D76" s="1"/>
      <c r="E76" s="91"/>
      <c r="F76" s="91"/>
      <c r="G76" s="11"/>
      <c r="H76" s="74"/>
      <c r="J76" s="1"/>
      <c r="K76" s="1"/>
    </row>
    <row r="77" spans="1:11" s="3" customFormat="1" x14ac:dyDescent="0.25">
      <c r="A77" s="1"/>
      <c r="B77" s="1"/>
      <c r="C77" s="1"/>
      <c r="D77" s="1"/>
      <c r="E77" s="91"/>
      <c r="F77" s="91"/>
      <c r="G77" s="11"/>
      <c r="H77" s="74"/>
      <c r="J77" s="1"/>
      <c r="K77" s="1"/>
    </row>
    <row r="78" spans="1:11" s="3" customFormat="1" x14ac:dyDescent="0.25">
      <c r="A78" s="1"/>
      <c r="B78" s="1"/>
      <c r="C78" s="1"/>
      <c r="D78" s="1"/>
      <c r="E78" s="91"/>
      <c r="F78" s="91"/>
      <c r="G78" s="11"/>
      <c r="H78" s="74"/>
      <c r="J78" s="1"/>
      <c r="K78" s="1"/>
    </row>
    <row r="79" spans="1:11" s="3" customFormat="1" x14ac:dyDescent="0.25">
      <c r="A79" s="1"/>
      <c r="B79" s="1"/>
      <c r="C79" s="1"/>
      <c r="D79" s="1"/>
      <c r="E79" s="91"/>
      <c r="F79" s="91"/>
      <c r="G79" s="11"/>
      <c r="H79" s="74"/>
      <c r="J79" s="1"/>
      <c r="K79" s="1"/>
    </row>
    <row r="80" spans="1:11" s="3" customFormat="1" x14ac:dyDescent="0.25">
      <c r="A80" s="1"/>
      <c r="B80" s="1"/>
      <c r="C80" s="1"/>
      <c r="D80" s="1"/>
      <c r="E80" s="91"/>
      <c r="F80" s="91"/>
      <c r="G80" s="11"/>
      <c r="H80" s="74"/>
      <c r="J80" s="1"/>
      <c r="K80" s="1"/>
    </row>
    <row r="81" spans="1:11" s="3" customFormat="1" x14ac:dyDescent="0.25">
      <c r="A81" s="1"/>
      <c r="B81" s="1"/>
      <c r="C81" s="1"/>
      <c r="D81" s="1"/>
      <c r="E81" s="91"/>
      <c r="F81" s="91"/>
      <c r="G81" s="11"/>
      <c r="H81" s="74"/>
      <c r="J81" s="1"/>
      <c r="K81" s="1"/>
    </row>
    <row r="82" spans="1:11" s="3" customFormat="1" x14ac:dyDescent="0.25">
      <c r="A82" s="1"/>
      <c r="B82" s="1"/>
      <c r="C82" s="1"/>
      <c r="D82" s="1"/>
      <c r="E82" s="91"/>
      <c r="F82" s="91"/>
      <c r="G82" s="11"/>
      <c r="H82" s="74"/>
      <c r="J82" s="1"/>
      <c r="K82" s="1"/>
    </row>
    <row r="83" spans="1:11" s="3" customFormat="1" x14ac:dyDescent="0.25">
      <c r="A83" s="1"/>
      <c r="B83" s="1"/>
      <c r="C83" s="1"/>
      <c r="D83" s="1"/>
      <c r="E83" s="91"/>
      <c r="F83" s="91"/>
      <c r="G83" s="11"/>
      <c r="H83" s="74"/>
      <c r="J83" s="1"/>
      <c r="K83" s="1"/>
    </row>
    <row r="84" spans="1:11" s="3" customFormat="1" x14ac:dyDescent="0.25">
      <c r="A84" s="1"/>
      <c r="B84" s="1"/>
      <c r="C84" s="1"/>
      <c r="D84" s="1"/>
      <c r="E84" s="91"/>
      <c r="F84" s="91"/>
      <c r="G84" s="11"/>
      <c r="H84" s="74"/>
      <c r="J84" s="1"/>
      <c r="K84" s="1"/>
    </row>
    <row r="85" spans="1:11" s="3" customFormat="1" x14ac:dyDescent="0.25">
      <c r="A85" s="1"/>
      <c r="B85" s="1"/>
      <c r="C85" s="1"/>
      <c r="D85" s="1"/>
      <c r="E85" s="91"/>
      <c r="F85" s="91"/>
      <c r="G85" s="11"/>
      <c r="H85" s="74"/>
      <c r="J85" s="1"/>
      <c r="K85" s="1"/>
    </row>
    <row r="86" spans="1:11" s="3" customFormat="1" x14ac:dyDescent="0.25">
      <c r="A86" s="1"/>
      <c r="B86" s="1"/>
      <c r="C86" s="1"/>
      <c r="D86" s="1"/>
      <c r="E86" s="91"/>
      <c r="F86" s="91"/>
      <c r="G86" s="11"/>
      <c r="H86" s="74"/>
      <c r="J86" s="1"/>
      <c r="K86" s="1"/>
    </row>
    <row r="87" spans="1:11" s="3" customFormat="1" x14ac:dyDescent="0.25">
      <c r="A87" s="1"/>
      <c r="B87" s="1"/>
      <c r="C87" s="1"/>
      <c r="D87" s="1"/>
      <c r="E87" s="91"/>
      <c r="F87" s="91"/>
      <c r="G87" s="11"/>
      <c r="H87" s="74"/>
      <c r="J87" s="1"/>
      <c r="K87" s="1"/>
    </row>
    <row r="88" spans="1:11" s="3" customFormat="1" x14ac:dyDescent="0.25">
      <c r="A88" s="1"/>
      <c r="B88" s="1"/>
      <c r="C88" s="1"/>
      <c r="D88" s="1"/>
      <c r="E88" s="91"/>
      <c r="F88" s="91"/>
      <c r="G88" s="11"/>
      <c r="H88" s="74"/>
      <c r="J88" s="1"/>
      <c r="K88" s="1"/>
    </row>
    <row r="89" spans="1:11" s="3" customFormat="1" x14ac:dyDescent="0.25">
      <c r="A89" s="1"/>
      <c r="B89" s="1"/>
      <c r="C89" s="1"/>
      <c r="D89" s="1"/>
      <c r="E89" s="91"/>
      <c r="F89" s="91"/>
      <c r="G89" s="11"/>
      <c r="H89" s="74"/>
      <c r="J89" s="1"/>
      <c r="K89" s="1"/>
    </row>
    <row r="90" spans="1:11" s="3" customFormat="1" x14ac:dyDescent="0.25">
      <c r="A90" s="1"/>
      <c r="B90" s="1"/>
      <c r="C90" s="1"/>
      <c r="D90" s="1"/>
      <c r="E90" s="91"/>
      <c r="F90" s="91"/>
      <c r="G90" s="11"/>
      <c r="H90" s="74"/>
      <c r="J90" s="1"/>
      <c r="K90" s="1"/>
    </row>
    <row r="91" spans="1:11" s="3" customFormat="1" x14ac:dyDescent="0.25">
      <c r="A91" s="1"/>
      <c r="B91" s="1"/>
      <c r="C91" s="1"/>
      <c r="D91" s="1"/>
      <c r="E91" s="91"/>
      <c r="F91" s="91"/>
      <c r="G91" s="11"/>
      <c r="H91" s="74"/>
      <c r="J91" s="1"/>
      <c r="K91" s="1"/>
    </row>
    <row r="92" spans="1:11" s="3" customFormat="1" x14ac:dyDescent="0.25">
      <c r="A92" s="1"/>
      <c r="B92" s="1"/>
      <c r="C92" s="1"/>
      <c r="D92" s="1"/>
      <c r="E92" s="91"/>
      <c r="F92" s="91"/>
      <c r="G92" s="11"/>
      <c r="H92" s="74"/>
      <c r="J92" s="1"/>
      <c r="K92" s="1"/>
    </row>
    <row r="93" spans="1:11" s="3" customFormat="1" x14ac:dyDescent="0.25">
      <c r="A93" s="1"/>
      <c r="B93" s="1"/>
      <c r="C93" s="1"/>
      <c r="D93" s="1"/>
      <c r="E93" s="91"/>
      <c r="F93" s="91"/>
      <c r="G93" s="11"/>
      <c r="H93" s="74"/>
      <c r="J93" s="1"/>
      <c r="K93" s="1"/>
    </row>
    <row r="94" spans="1:11" s="3" customFormat="1" x14ac:dyDescent="0.25">
      <c r="A94" s="1"/>
      <c r="B94" s="1"/>
      <c r="C94" s="1"/>
      <c r="D94" s="1"/>
      <c r="E94" s="91"/>
      <c r="F94" s="91"/>
      <c r="G94" s="11"/>
      <c r="H94" s="74"/>
      <c r="J94" s="1"/>
      <c r="K94" s="1"/>
    </row>
    <row r="95" spans="1:11" s="3" customFormat="1" x14ac:dyDescent="0.25">
      <c r="A95" s="1"/>
      <c r="B95" s="1"/>
      <c r="C95" s="1"/>
      <c r="D95" s="1"/>
      <c r="E95" s="91"/>
      <c r="F95" s="91"/>
      <c r="G95" s="11"/>
      <c r="H95" s="74"/>
      <c r="J95" s="1"/>
      <c r="K95" s="1"/>
    </row>
    <row r="96" spans="1:11" s="3" customFormat="1" x14ac:dyDescent="0.25">
      <c r="A96" s="1"/>
      <c r="B96" s="1"/>
      <c r="C96" s="1"/>
      <c r="D96" s="1"/>
      <c r="E96" s="91"/>
      <c r="F96" s="91"/>
      <c r="G96" s="11"/>
      <c r="H96" s="74"/>
      <c r="J96" s="1"/>
      <c r="K96" s="1"/>
    </row>
    <row r="97" spans="1:11" s="3" customFormat="1" x14ac:dyDescent="0.25">
      <c r="A97" s="1"/>
      <c r="B97" s="1"/>
      <c r="C97" s="1"/>
      <c r="D97" s="1"/>
      <c r="E97" s="91"/>
      <c r="F97" s="91"/>
      <c r="G97" s="11"/>
      <c r="H97" s="74"/>
      <c r="J97" s="1"/>
      <c r="K97" s="1"/>
    </row>
    <row r="98" spans="1:11" s="3" customFormat="1" x14ac:dyDescent="0.25">
      <c r="A98" s="1"/>
      <c r="B98" s="1"/>
      <c r="C98" s="1"/>
      <c r="D98" s="1"/>
      <c r="E98" s="91"/>
      <c r="F98" s="91"/>
      <c r="G98" s="11"/>
      <c r="H98" s="74"/>
      <c r="J98" s="1"/>
      <c r="K98" s="1"/>
    </row>
    <row r="99" spans="1:11" s="3" customFormat="1" x14ac:dyDescent="0.25">
      <c r="A99" s="1"/>
      <c r="B99" s="1"/>
      <c r="C99" s="1"/>
      <c r="D99" s="1"/>
      <c r="E99" s="91"/>
      <c r="F99" s="91"/>
      <c r="G99" s="11"/>
      <c r="H99" s="74"/>
      <c r="J99" s="1"/>
      <c r="K99" s="1"/>
    </row>
    <row r="100" spans="1:11" s="3" customFormat="1" x14ac:dyDescent="0.25">
      <c r="A100" s="1"/>
      <c r="B100" s="1"/>
      <c r="C100" s="1"/>
      <c r="D100" s="1"/>
      <c r="E100" s="91"/>
      <c r="F100" s="91"/>
      <c r="G100" s="11"/>
      <c r="H100" s="74"/>
      <c r="J100" s="1"/>
      <c r="K100" s="1"/>
    </row>
    <row r="101" spans="1:11" s="3" customFormat="1" x14ac:dyDescent="0.25">
      <c r="A101" s="1"/>
      <c r="B101" s="1"/>
      <c r="C101" s="1"/>
      <c r="D101" s="1"/>
      <c r="E101" s="91"/>
      <c r="F101" s="91"/>
      <c r="G101" s="11"/>
      <c r="H101" s="74"/>
      <c r="J101" s="1"/>
      <c r="K101" s="1"/>
    </row>
    <row r="102" spans="1:11" s="3" customFormat="1" x14ac:dyDescent="0.25">
      <c r="A102" s="1"/>
      <c r="B102" s="1"/>
      <c r="C102" s="1"/>
      <c r="D102" s="1"/>
      <c r="E102" s="91"/>
      <c r="F102" s="91"/>
      <c r="G102" s="11"/>
      <c r="H102" s="74"/>
      <c r="J102" s="1"/>
      <c r="K102" s="1"/>
    </row>
    <row r="103" spans="1:11" s="3" customFormat="1" x14ac:dyDescent="0.25">
      <c r="A103" s="1"/>
      <c r="B103" s="1"/>
      <c r="C103" s="1"/>
      <c r="D103" s="1"/>
      <c r="E103" s="91"/>
      <c r="F103" s="91"/>
      <c r="G103" s="11"/>
      <c r="H103" s="74"/>
      <c r="J103" s="1"/>
      <c r="K103" s="1"/>
    </row>
    <row r="104" spans="1:11" s="3" customFormat="1" x14ac:dyDescent="0.25">
      <c r="A104" s="1"/>
      <c r="B104" s="1"/>
      <c r="C104" s="1"/>
      <c r="D104" s="1"/>
      <c r="E104" s="91"/>
      <c r="F104" s="91"/>
      <c r="G104" s="11"/>
      <c r="H104" s="74"/>
      <c r="J104" s="1"/>
      <c r="K104" s="1"/>
    </row>
    <row r="105" spans="1:11" s="3" customFormat="1" x14ac:dyDescent="0.25">
      <c r="A105" s="1"/>
      <c r="B105" s="1"/>
      <c r="C105" s="1"/>
      <c r="D105" s="1"/>
      <c r="E105" s="91"/>
      <c r="F105" s="91"/>
      <c r="G105" s="11"/>
      <c r="H105" s="74"/>
      <c r="J105" s="1"/>
      <c r="K105" s="1"/>
    </row>
    <row r="106" spans="1:11" s="3" customFormat="1" x14ac:dyDescent="0.25">
      <c r="A106" s="1"/>
      <c r="B106" s="1"/>
      <c r="C106" s="1"/>
      <c r="D106" s="1"/>
      <c r="E106" s="91"/>
      <c r="F106" s="91"/>
      <c r="G106" s="11"/>
      <c r="H106" s="74"/>
      <c r="J106" s="1"/>
      <c r="K106" s="1"/>
    </row>
    <row r="107" spans="1:11" s="3" customFormat="1" x14ac:dyDescent="0.25">
      <c r="A107" s="1"/>
      <c r="B107" s="1"/>
      <c r="C107" s="1"/>
      <c r="D107" s="1"/>
      <c r="E107" s="91"/>
      <c r="F107" s="91"/>
      <c r="G107" s="11"/>
      <c r="H107" s="74"/>
      <c r="J107" s="1"/>
      <c r="K107" s="1"/>
    </row>
    <row r="108" spans="1:11" s="3" customFormat="1" x14ac:dyDescent="0.25">
      <c r="A108" s="1"/>
      <c r="B108" s="1"/>
      <c r="C108" s="1"/>
      <c r="D108" s="1"/>
      <c r="E108" s="91"/>
      <c r="F108" s="91"/>
      <c r="G108" s="11"/>
      <c r="H108" s="74"/>
      <c r="J108" s="1"/>
      <c r="K108" s="1"/>
    </row>
    <row r="109" spans="1:11" s="3" customFormat="1" x14ac:dyDescent="0.25">
      <c r="A109" s="1"/>
      <c r="B109" s="1"/>
      <c r="C109" s="1"/>
      <c r="D109" s="1"/>
      <c r="E109" s="91"/>
      <c r="F109" s="91"/>
      <c r="G109" s="11"/>
      <c r="H109" s="74"/>
      <c r="J109" s="1"/>
      <c r="K109" s="1"/>
    </row>
    <row r="110" spans="1:11" s="3" customFormat="1" x14ac:dyDescent="0.25">
      <c r="A110" s="1"/>
      <c r="B110" s="1"/>
      <c r="C110" s="1"/>
      <c r="D110" s="1"/>
      <c r="E110" s="91"/>
      <c r="F110" s="91"/>
      <c r="G110" s="11"/>
      <c r="H110" s="74"/>
      <c r="J110" s="1"/>
      <c r="K110" s="1"/>
    </row>
    <row r="111" spans="1:11" s="3" customFormat="1" x14ac:dyDescent="0.25">
      <c r="A111" s="1"/>
      <c r="B111" s="1"/>
      <c r="C111" s="1"/>
      <c r="D111" s="1"/>
      <c r="E111" s="91"/>
      <c r="F111" s="91"/>
      <c r="G111" s="11"/>
      <c r="H111" s="74"/>
      <c r="J111" s="1"/>
      <c r="K111" s="1"/>
    </row>
    <row r="112" spans="1:11" s="3" customFormat="1" x14ac:dyDescent="0.25">
      <c r="A112" s="1"/>
      <c r="B112" s="1"/>
      <c r="C112" s="1"/>
      <c r="D112" s="1"/>
      <c r="E112" s="91"/>
      <c r="F112" s="91"/>
      <c r="G112" s="11"/>
      <c r="H112" s="74"/>
      <c r="J112" s="1"/>
      <c r="K112" s="1"/>
    </row>
    <row r="113" spans="1:11" s="3" customFormat="1" x14ac:dyDescent="0.25">
      <c r="A113" s="1"/>
      <c r="B113" s="1"/>
      <c r="C113" s="1"/>
      <c r="D113" s="1"/>
      <c r="E113" s="91"/>
      <c r="F113" s="91"/>
      <c r="G113" s="11"/>
      <c r="H113" s="74"/>
      <c r="J113" s="1"/>
      <c r="K113" s="1"/>
    </row>
    <row r="114" spans="1:11" s="3" customFormat="1" x14ac:dyDescent="0.25">
      <c r="A114" s="1"/>
      <c r="B114" s="1"/>
      <c r="C114" s="1"/>
      <c r="D114" s="1"/>
      <c r="E114" s="91"/>
      <c r="F114" s="91"/>
      <c r="G114" s="11"/>
      <c r="H114" s="74"/>
      <c r="J114" s="1"/>
      <c r="K114" s="1"/>
    </row>
    <row r="115" spans="1:11" s="3" customFormat="1" x14ac:dyDescent="0.25">
      <c r="A115" s="1"/>
      <c r="B115" s="1"/>
      <c r="C115" s="1"/>
      <c r="D115" s="1"/>
      <c r="E115" s="91"/>
      <c r="F115" s="91"/>
      <c r="G115" s="11"/>
      <c r="H115" s="74"/>
      <c r="J115" s="1"/>
      <c r="K115" s="1"/>
    </row>
    <row r="116" spans="1:11" s="3" customFormat="1" x14ac:dyDescent="0.25">
      <c r="A116" s="1"/>
      <c r="B116" s="1"/>
      <c r="C116" s="1"/>
      <c r="D116" s="1"/>
      <c r="E116" s="91"/>
      <c r="F116" s="91"/>
      <c r="G116" s="11"/>
      <c r="H116" s="74"/>
      <c r="J116" s="1"/>
      <c r="K116" s="1"/>
    </row>
    <row r="117" spans="1:11" s="3" customFormat="1" x14ac:dyDescent="0.25">
      <c r="A117" s="1"/>
      <c r="B117" s="1"/>
      <c r="C117" s="1"/>
      <c r="D117" s="1"/>
      <c r="E117" s="91"/>
      <c r="F117" s="91"/>
      <c r="G117" s="11"/>
      <c r="H117" s="74"/>
      <c r="J117" s="1"/>
      <c r="K117" s="1"/>
    </row>
    <row r="118" spans="1:11" s="3" customFormat="1" x14ac:dyDescent="0.25">
      <c r="A118" s="1"/>
      <c r="B118" s="1"/>
      <c r="C118" s="1"/>
      <c r="D118" s="1"/>
      <c r="E118" s="91"/>
      <c r="F118" s="91"/>
      <c r="G118" s="11"/>
      <c r="H118" s="74"/>
      <c r="J118" s="1"/>
      <c r="K118" s="1"/>
    </row>
    <row r="119" spans="1:11" s="3" customFormat="1" x14ac:dyDescent="0.25">
      <c r="A119" s="1"/>
      <c r="B119" s="1"/>
      <c r="C119" s="1"/>
      <c r="D119" s="1"/>
      <c r="E119" s="91"/>
      <c r="F119" s="91"/>
      <c r="G119" s="11"/>
      <c r="H119" s="74"/>
      <c r="J119" s="1"/>
      <c r="K119" s="1"/>
    </row>
    <row r="120" spans="1:11" s="3" customFormat="1" x14ac:dyDescent="0.25">
      <c r="A120" s="1"/>
      <c r="B120" s="1"/>
      <c r="C120" s="1"/>
      <c r="D120" s="1"/>
      <c r="E120" s="91"/>
      <c r="F120" s="91"/>
      <c r="G120" s="11"/>
      <c r="H120" s="74"/>
      <c r="J120" s="1"/>
      <c r="K120" s="1"/>
    </row>
    <row r="121" spans="1:11" s="3" customFormat="1" x14ac:dyDescent="0.25">
      <c r="A121" s="1"/>
      <c r="B121" s="1"/>
      <c r="C121" s="1"/>
      <c r="D121" s="1"/>
      <c r="E121" s="91"/>
      <c r="F121" s="91"/>
      <c r="G121" s="11"/>
      <c r="H121" s="74"/>
      <c r="J121" s="1"/>
      <c r="K121" s="1"/>
    </row>
    <row r="122" spans="1:11" s="3" customFormat="1" x14ac:dyDescent="0.25">
      <c r="A122" s="1"/>
      <c r="B122" s="1"/>
      <c r="C122" s="1"/>
      <c r="D122" s="1"/>
      <c r="E122" s="91"/>
      <c r="F122" s="91"/>
      <c r="G122" s="11"/>
      <c r="H122" s="74"/>
      <c r="J122" s="1"/>
      <c r="K122" s="1"/>
    </row>
    <row r="123" spans="1:11" s="3" customFormat="1" x14ac:dyDescent="0.25">
      <c r="A123" s="1"/>
      <c r="B123" s="1"/>
      <c r="C123" s="1"/>
      <c r="D123" s="1"/>
      <c r="E123" s="91"/>
      <c r="F123" s="91"/>
      <c r="G123" s="11"/>
      <c r="H123" s="74"/>
      <c r="J123" s="1"/>
      <c r="K123" s="1"/>
    </row>
    <row r="124" spans="1:11" s="3" customFormat="1" x14ac:dyDescent="0.25">
      <c r="A124" s="1"/>
      <c r="B124" s="1"/>
      <c r="C124" s="1"/>
      <c r="D124" s="1"/>
      <c r="E124" s="91"/>
      <c r="F124" s="91"/>
      <c r="G124" s="11"/>
      <c r="H124" s="74"/>
      <c r="J124" s="1"/>
      <c r="K124" s="1"/>
    </row>
    <row r="125" spans="1:11" s="3" customFormat="1" x14ac:dyDescent="0.25">
      <c r="A125" s="1"/>
      <c r="B125" s="1"/>
      <c r="C125" s="1"/>
      <c r="D125" s="1"/>
      <c r="E125" s="91"/>
      <c r="F125" s="91"/>
      <c r="G125" s="11"/>
      <c r="H125" s="74"/>
      <c r="J125" s="1"/>
      <c r="K125" s="1"/>
    </row>
    <row r="126" spans="1:11" s="3" customFormat="1" x14ac:dyDescent="0.25">
      <c r="A126" s="1"/>
      <c r="B126" s="1"/>
      <c r="C126" s="1"/>
      <c r="D126" s="1"/>
      <c r="E126" s="91"/>
      <c r="F126" s="91"/>
      <c r="G126" s="11"/>
      <c r="H126" s="74"/>
      <c r="J126" s="1"/>
      <c r="K126" s="1"/>
    </row>
    <row r="127" spans="1:11" s="3" customFormat="1" x14ac:dyDescent="0.25">
      <c r="A127" s="1"/>
      <c r="B127" s="1"/>
      <c r="C127" s="1"/>
      <c r="D127" s="1"/>
      <c r="E127" s="91"/>
      <c r="F127" s="91"/>
      <c r="G127" s="11"/>
      <c r="H127" s="74"/>
      <c r="J127" s="1"/>
      <c r="K127" s="1"/>
    </row>
    <row r="128" spans="1:11" s="3" customFormat="1" x14ac:dyDescent="0.25">
      <c r="A128" s="1"/>
      <c r="B128" s="1"/>
      <c r="C128" s="1"/>
      <c r="D128" s="1"/>
      <c r="E128" s="91"/>
      <c r="F128" s="91"/>
      <c r="G128" s="11"/>
      <c r="H128" s="74"/>
      <c r="J128" s="1"/>
      <c r="K128" s="1"/>
    </row>
    <row r="129" spans="1:11" s="3" customFormat="1" x14ac:dyDescent="0.25">
      <c r="A129" s="1"/>
      <c r="B129" s="1"/>
      <c r="C129" s="1"/>
      <c r="D129" s="1"/>
      <c r="E129" s="91"/>
      <c r="F129" s="91"/>
      <c r="G129" s="11"/>
      <c r="H129" s="74"/>
      <c r="J129" s="1"/>
      <c r="K129" s="1"/>
    </row>
    <row r="130" spans="1:11" s="3" customFormat="1" x14ac:dyDescent="0.25">
      <c r="A130" s="1"/>
      <c r="B130" s="1"/>
      <c r="C130" s="1"/>
      <c r="D130" s="1"/>
      <c r="E130" s="91"/>
      <c r="F130" s="91"/>
      <c r="G130" s="11"/>
      <c r="H130" s="74"/>
      <c r="J130" s="1"/>
      <c r="K130" s="1"/>
    </row>
    <row r="131" spans="1:11" s="3" customFormat="1" x14ac:dyDescent="0.25">
      <c r="A131" s="1"/>
      <c r="B131" s="1"/>
      <c r="C131" s="1"/>
      <c r="D131" s="1"/>
      <c r="E131" s="91"/>
      <c r="F131" s="91"/>
      <c r="G131" s="11"/>
      <c r="H131" s="74"/>
      <c r="J131" s="1"/>
      <c r="K131" s="1"/>
    </row>
    <row r="132" spans="1:11" s="3" customFormat="1" x14ac:dyDescent="0.25">
      <c r="A132" s="1"/>
      <c r="B132" s="1"/>
      <c r="C132" s="1"/>
      <c r="D132" s="1"/>
      <c r="E132" s="91"/>
      <c r="F132" s="91"/>
      <c r="G132" s="11"/>
      <c r="H132" s="74"/>
      <c r="J132" s="1"/>
      <c r="K132" s="1"/>
    </row>
    <row r="133" spans="1:11" s="3" customFormat="1" x14ac:dyDescent="0.25">
      <c r="A133" s="1"/>
      <c r="B133" s="1"/>
      <c r="C133" s="1"/>
      <c r="D133" s="1"/>
      <c r="E133" s="91"/>
      <c r="F133" s="91"/>
      <c r="G133" s="11"/>
      <c r="H133" s="74"/>
      <c r="J133" s="1"/>
      <c r="K133" s="1"/>
    </row>
    <row r="134" spans="1:11" s="3" customFormat="1" x14ac:dyDescent="0.25">
      <c r="A134" s="1"/>
      <c r="B134" s="1"/>
      <c r="C134" s="1"/>
      <c r="D134" s="1"/>
      <c r="E134" s="91"/>
      <c r="F134" s="91"/>
      <c r="G134" s="11"/>
      <c r="H134" s="74"/>
      <c r="J134" s="1"/>
      <c r="K134" s="1"/>
    </row>
    <row r="135" spans="1:11" s="3" customFormat="1" x14ac:dyDescent="0.25">
      <c r="A135" s="1"/>
      <c r="B135" s="1"/>
      <c r="C135" s="1"/>
      <c r="D135" s="1"/>
      <c r="E135" s="91"/>
      <c r="F135" s="91"/>
      <c r="G135" s="11"/>
      <c r="H135" s="74"/>
      <c r="J135" s="1"/>
      <c r="K135" s="1"/>
    </row>
    <row r="136" spans="1:11" s="3" customFormat="1" x14ac:dyDescent="0.25">
      <c r="A136" s="1"/>
      <c r="B136" s="1"/>
      <c r="C136" s="1"/>
      <c r="D136" s="1"/>
      <c r="E136" s="91"/>
      <c r="F136" s="91"/>
      <c r="G136" s="11"/>
      <c r="H136" s="74"/>
      <c r="J136" s="1"/>
      <c r="K136" s="1"/>
    </row>
    <row r="137" spans="1:11" s="3" customFormat="1" x14ac:dyDescent="0.25">
      <c r="A137" s="1"/>
      <c r="B137" s="1"/>
      <c r="C137" s="1"/>
      <c r="D137" s="1"/>
      <c r="E137" s="91"/>
      <c r="F137" s="91"/>
      <c r="G137" s="11"/>
      <c r="H137" s="74"/>
      <c r="J137" s="1"/>
      <c r="K137" s="1"/>
    </row>
    <row r="138" spans="1:11" s="3" customFormat="1" x14ac:dyDescent="0.25">
      <c r="A138" s="1"/>
      <c r="B138" s="1"/>
      <c r="C138" s="1"/>
      <c r="D138" s="1"/>
      <c r="E138" s="91"/>
      <c r="F138" s="91"/>
      <c r="G138" s="11"/>
      <c r="H138" s="74"/>
      <c r="J138" s="1"/>
      <c r="K138" s="1"/>
    </row>
    <row r="139" spans="1:11" s="3" customFormat="1" x14ac:dyDescent="0.25">
      <c r="A139" s="1"/>
      <c r="B139" s="1"/>
      <c r="C139" s="1"/>
      <c r="D139" s="1"/>
      <c r="E139" s="91"/>
      <c r="F139" s="91"/>
      <c r="G139" s="11"/>
      <c r="H139" s="74"/>
      <c r="J139" s="1"/>
      <c r="K139" s="1"/>
    </row>
    <row r="140" spans="1:11" s="3" customFormat="1" x14ac:dyDescent="0.25">
      <c r="A140" s="1"/>
      <c r="B140" s="1"/>
      <c r="C140" s="1"/>
      <c r="D140" s="1"/>
      <c r="E140" s="91"/>
      <c r="F140" s="91"/>
      <c r="G140" s="11"/>
      <c r="H140" s="74"/>
      <c r="J140" s="1"/>
      <c r="K140" s="1"/>
    </row>
    <row r="141" spans="1:11" s="3" customFormat="1" x14ac:dyDescent="0.25">
      <c r="A141" s="1"/>
      <c r="B141" s="1"/>
      <c r="C141" s="1"/>
      <c r="D141" s="1"/>
      <c r="E141" s="91"/>
      <c r="F141" s="91"/>
      <c r="G141" s="11"/>
      <c r="H141" s="74"/>
      <c r="J141" s="1"/>
      <c r="K141" s="1"/>
    </row>
    <row r="142" spans="1:11" s="3" customFormat="1" x14ac:dyDescent="0.25">
      <c r="A142" s="1"/>
      <c r="B142" s="1"/>
      <c r="C142" s="1"/>
      <c r="D142" s="1"/>
      <c r="E142" s="91"/>
      <c r="F142" s="91"/>
      <c r="G142" s="11"/>
      <c r="H142" s="74"/>
      <c r="J142" s="1"/>
      <c r="K142" s="1"/>
    </row>
    <row r="143" spans="1:11" s="3" customFormat="1" x14ac:dyDescent="0.25">
      <c r="A143" s="1"/>
      <c r="B143" s="1"/>
      <c r="C143" s="1"/>
      <c r="D143" s="1"/>
      <c r="E143" s="91"/>
      <c r="F143" s="91"/>
      <c r="G143" s="11"/>
      <c r="H143" s="74"/>
      <c r="J143" s="1"/>
      <c r="K143" s="1"/>
    </row>
    <row r="144" spans="1:11" s="3" customFormat="1" x14ac:dyDescent="0.25">
      <c r="A144" s="1"/>
      <c r="B144" s="1"/>
      <c r="C144" s="1"/>
      <c r="D144" s="1"/>
      <c r="E144" s="91"/>
      <c r="F144" s="91"/>
      <c r="G144" s="11"/>
      <c r="H144" s="74"/>
      <c r="J144" s="1"/>
      <c r="K144" s="1"/>
    </row>
    <row r="145" spans="1:11" s="3" customFormat="1" x14ac:dyDescent="0.25">
      <c r="A145" s="1"/>
      <c r="B145" s="1"/>
      <c r="C145" s="1"/>
      <c r="D145" s="1"/>
      <c r="E145" s="91"/>
      <c r="F145" s="91"/>
      <c r="G145" s="11"/>
      <c r="H145" s="74"/>
      <c r="J145" s="1"/>
      <c r="K145" s="1"/>
    </row>
    <row r="146" spans="1:11" s="3" customFormat="1" x14ac:dyDescent="0.25">
      <c r="A146" s="1"/>
      <c r="B146" s="1"/>
      <c r="C146" s="1"/>
      <c r="D146" s="1"/>
      <c r="E146" s="91"/>
      <c r="F146" s="91"/>
      <c r="G146" s="11"/>
      <c r="H146" s="74"/>
      <c r="J146" s="1"/>
      <c r="K146" s="1"/>
    </row>
    <row r="147" spans="1:11" s="3" customFormat="1" x14ac:dyDescent="0.25">
      <c r="A147" s="1"/>
      <c r="B147" s="1"/>
      <c r="C147" s="1"/>
      <c r="D147" s="1"/>
      <c r="E147" s="91"/>
      <c r="F147" s="91"/>
      <c r="G147" s="11"/>
      <c r="H147" s="74"/>
      <c r="J147" s="1"/>
      <c r="K147" s="1"/>
    </row>
    <row r="148" spans="1:11" s="3" customFormat="1" x14ac:dyDescent="0.25">
      <c r="A148" s="1"/>
      <c r="B148" s="1"/>
      <c r="C148" s="1"/>
      <c r="D148" s="1"/>
      <c r="E148" s="91"/>
      <c r="F148" s="91"/>
      <c r="G148" s="11"/>
      <c r="H148" s="74"/>
      <c r="J148" s="1"/>
      <c r="K148" s="1"/>
    </row>
    <row r="149" spans="1:11" s="3" customFormat="1" x14ac:dyDescent="0.25">
      <c r="A149" s="1"/>
      <c r="B149" s="1"/>
      <c r="C149" s="1"/>
      <c r="D149" s="1"/>
      <c r="E149" s="91"/>
      <c r="F149" s="91"/>
      <c r="G149" s="11"/>
      <c r="H149" s="74"/>
      <c r="J149" s="1"/>
      <c r="K149" s="1"/>
    </row>
    <row r="150" spans="1:11" s="3" customFormat="1" x14ac:dyDescent="0.25">
      <c r="A150" s="1"/>
      <c r="B150" s="1"/>
      <c r="C150" s="1"/>
      <c r="D150" s="1"/>
      <c r="E150" s="91"/>
      <c r="F150" s="91"/>
      <c r="G150" s="11"/>
      <c r="H150" s="74"/>
      <c r="J150" s="1"/>
      <c r="K150" s="1"/>
    </row>
    <row r="151" spans="1:11" s="3" customFormat="1" x14ac:dyDescent="0.25">
      <c r="A151" s="1"/>
      <c r="B151" s="1"/>
      <c r="C151" s="1"/>
      <c r="D151" s="1"/>
      <c r="E151" s="91"/>
      <c r="F151" s="91"/>
      <c r="G151" s="11"/>
      <c r="H151" s="74"/>
      <c r="J151" s="1"/>
      <c r="K151" s="1"/>
    </row>
    <row r="152" spans="1:11" s="3" customFormat="1" x14ac:dyDescent="0.25">
      <c r="A152" s="1"/>
      <c r="B152" s="1"/>
      <c r="C152" s="1"/>
      <c r="D152" s="1"/>
      <c r="E152" s="91"/>
      <c r="F152" s="91"/>
      <c r="G152" s="11"/>
      <c r="H152" s="74"/>
      <c r="J152" s="1"/>
      <c r="K152" s="1"/>
    </row>
    <row r="153" spans="1:11" s="3" customFormat="1" x14ac:dyDescent="0.25">
      <c r="A153" s="1"/>
      <c r="B153" s="1"/>
      <c r="C153" s="1"/>
      <c r="D153" s="1"/>
      <c r="E153" s="91"/>
      <c r="F153" s="91"/>
      <c r="G153" s="11"/>
      <c r="H153" s="74"/>
      <c r="J153" s="1"/>
      <c r="K153" s="1"/>
    </row>
    <row r="154" spans="1:11" s="3" customFormat="1" x14ac:dyDescent="0.25">
      <c r="A154" s="1"/>
      <c r="B154" s="1"/>
      <c r="C154" s="1"/>
      <c r="D154" s="1"/>
      <c r="E154" s="91"/>
      <c r="F154" s="91"/>
      <c r="G154" s="11"/>
      <c r="H154" s="74"/>
      <c r="J154" s="1"/>
      <c r="K154" s="1"/>
    </row>
    <row r="155" spans="1:11" s="3" customFormat="1" x14ac:dyDescent="0.25">
      <c r="A155" s="1"/>
      <c r="B155" s="1"/>
      <c r="C155" s="1"/>
      <c r="D155" s="1"/>
      <c r="E155" s="91"/>
      <c r="F155" s="91"/>
      <c r="G155" s="11"/>
      <c r="H155" s="74"/>
      <c r="J155" s="1"/>
      <c r="K155" s="1"/>
    </row>
    <row r="156" spans="1:11" s="3" customFormat="1" x14ac:dyDescent="0.25">
      <c r="A156" s="1"/>
      <c r="B156" s="1"/>
      <c r="C156" s="1"/>
      <c r="D156" s="1"/>
      <c r="E156" s="91"/>
      <c r="F156" s="91"/>
      <c r="G156" s="11"/>
      <c r="H156" s="11"/>
      <c r="J156" s="1"/>
      <c r="K156" s="1"/>
    </row>
    <row r="157" spans="1:11" s="3" customFormat="1" x14ac:dyDescent="0.25">
      <c r="A157" s="1"/>
      <c r="B157" s="1"/>
      <c r="C157" s="1"/>
      <c r="D157" s="1"/>
      <c r="E157" s="91"/>
      <c r="F157" s="91"/>
      <c r="G157" s="11"/>
      <c r="H157" s="11"/>
      <c r="J157" s="1"/>
      <c r="K157" s="1"/>
    </row>
    <row r="158" spans="1:11" s="3" customFormat="1" x14ac:dyDescent="0.25">
      <c r="A158" s="1"/>
      <c r="B158" s="1"/>
      <c r="C158" s="1"/>
      <c r="D158" s="1"/>
      <c r="E158" s="91"/>
      <c r="F158" s="91"/>
      <c r="G158" s="11"/>
      <c r="H158" s="11"/>
      <c r="J158" s="1"/>
      <c r="K158" s="1"/>
    </row>
    <row r="159" spans="1:11" s="3" customFormat="1" x14ac:dyDescent="0.25">
      <c r="A159" s="1"/>
      <c r="B159" s="1"/>
      <c r="C159" s="1"/>
      <c r="D159" s="1"/>
      <c r="E159" s="91"/>
      <c r="F159" s="91"/>
      <c r="G159" s="11"/>
      <c r="H159" s="11"/>
      <c r="J159" s="1"/>
      <c r="K159" s="1"/>
    </row>
    <row r="160" spans="1:11" s="3" customFormat="1" x14ac:dyDescent="0.25">
      <c r="A160" s="1"/>
      <c r="B160" s="1"/>
      <c r="C160" s="1"/>
      <c r="D160" s="1"/>
      <c r="E160" s="91"/>
      <c r="F160" s="91"/>
      <c r="G160" s="11"/>
      <c r="H160" s="11"/>
      <c r="J160" s="1"/>
      <c r="K160" s="1"/>
    </row>
    <row r="161" spans="1:11" s="3" customFormat="1" x14ac:dyDescent="0.25">
      <c r="A161" s="1"/>
      <c r="B161" s="1"/>
      <c r="C161" s="1"/>
      <c r="D161" s="1"/>
      <c r="E161" s="91"/>
      <c r="F161" s="91"/>
      <c r="G161" s="11"/>
      <c r="H161" s="11"/>
      <c r="J161" s="1"/>
      <c r="K161" s="1"/>
    </row>
    <row r="162" spans="1:11" s="3" customFormat="1" x14ac:dyDescent="0.25">
      <c r="A162" s="1"/>
      <c r="B162" s="1"/>
      <c r="C162" s="1"/>
      <c r="D162" s="1"/>
      <c r="E162" s="91"/>
      <c r="F162" s="91"/>
      <c r="G162" s="11"/>
      <c r="H162" s="11"/>
      <c r="J162" s="1"/>
      <c r="K162" s="1"/>
    </row>
    <row r="163" spans="1:11" s="3" customFormat="1" x14ac:dyDescent="0.25">
      <c r="A163" s="1"/>
      <c r="B163" s="1"/>
      <c r="C163" s="1"/>
      <c r="D163" s="1"/>
      <c r="E163" s="91"/>
      <c r="F163" s="91"/>
      <c r="G163" s="11"/>
      <c r="H163" s="11"/>
      <c r="J163" s="1"/>
      <c r="K163" s="1"/>
    </row>
    <row r="164" spans="1:11" s="3" customFormat="1" x14ac:dyDescent="0.25">
      <c r="A164" s="1"/>
      <c r="B164" s="1"/>
      <c r="C164" s="1"/>
      <c r="D164" s="1"/>
      <c r="E164" s="91"/>
      <c r="F164" s="91"/>
      <c r="G164" s="11"/>
      <c r="H164" s="11"/>
      <c r="J164" s="1"/>
      <c r="K164" s="1"/>
    </row>
    <row r="165" spans="1:11" s="3" customFormat="1" x14ac:dyDescent="0.25">
      <c r="A165" s="1"/>
      <c r="B165" s="1"/>
      <c r="C165" s="1"/>
      <c r="D165" s="1"/>
      <c r="E165" s="91"/>
      <c r="F165" s="91"/>
      <c r="G165" s="11"/>
      <c r="H165" s="11"/>
      <c r="J165" s="1"/>
      <c r="K165" s="1"/>
    </row>
    <row r="166" spans="1:11" s="3" customFormat="1" x14ac:dyDescent="0.25">
      <c r="A166" s="1"/>
      <c r="B166" s="1"/>
      <c r="C166" s="1"/>
      <c r="D166" s="1"/>
      <c r="E166" s="91"/>
      <c r="F166" s="91"/>
      <c r="G166" s="11"/>
      <c r="H166" s="11"/>
      <c r="J166" s="1"/>
      <c r="K166" s="1"/>
    </row>
    <row r="167" spans="1:11" s="3" customFormat="1" x14ac:dyDescent="0.25">
      <c r="A167" s="1"/>
      <c r="B167" s="1"/>
      <c r="C167" s="1"/>
      <c r="D167" s="1"/>
      <c r="E167" s="91"/>
      <c r="F167" s="91"/>
      <c r="G167" s="11"/>
      <c r="H167" s="11"/>
      <c r="J167" s="1"/>
      <c r="K167" s="1"/>
    </row>
    <row r="168" spans="1:11" s="3" customFormat="1" x14ac:dyDescent="0.25">
      <c r="A168" s="1"/>
      <c r="B168" s="1"/>
      <c r="C168" s="1"/>
      <c r="D168" s="1"/>
      <c r="E168" s="91"/>
      <c r="F168" s="91"/>
      <c r="G168" s="11"/>
      <c r="H168" s="11"/>
      <c r="J168" s="1"/>
      <c r="K168" s="1"/>
    </row>
    <row r="169" spans="1:11" s="3" customFormat="1" x14ac:dyDescent="0.25">
      <c r="A169" s="1"/>
      <c r="B169" s="1"/>
      <c r="C169" s="1"/>
      <c r="D169" s="1"/>
      <c r="E169" s="91"/>
      <c r="F169" s="91"/>
      <c r="G169" s="11"/>
      <c r="H169" s="11"/>
      <c r="J169" s="1"/>
      <c r="K169" s="1"/>
    </row>
    <row r="170" spans="1:11" s="3" customFormat="1" x14ac:dyDescent="0.25">
      <c r="A170" s="1"/>
      <c r="B170" s="1"/>
      <c r="C170" s="1"/>
      <c r="D170" s="1"/>
      <c r="E170" s="91"/>
      <c r="F170" s="91"/>
      <c r="G170" s="11"/>
      <c r="H170" s="11"/>
      <c r="J170" s="1"/>
      <c r="K170" s="1"/>
    </row>
    <row r="171" spans="1:11" s="3" customFormat="1" x14ac:dyDescent="0.25">
      <c r="A171" s="1"/>
      <c r="B171" s="1"/>
      <c r="C171" s="1"/>
      <c r="D171" s="1"/>
      <c r="E171" s="91"/>
      <c r="F171" s="91"/>
      <c r="G171" s="11"/>
      <c r="H171" s="11"/>
      <c r="J171" s="1"/>
      <c r="K171" s="1"/>
    </row>
    <row r="172" spans="1:11" s="3" customFormat="1" x14ac:dyDescent="0.25">
      <c r="A172" s="1"/>
      <c r="B172" s="1"/>
      <c r="C172" s="1"/>
      <c r="D172" s="1"/>
      <c r="E172" s="91"/>
      <c r="F172" s="91"/>
      <c r="G172" s="11"/>
      <c r="H172" s="11"/>
      <c r="J172" s="1"/>
      <c r="K172" s="1"/>
    </row>
    <row r="173" spans="1:11" s="3" customFormat="1" x14ac:dyDescent="0.25">
      <c r="A173" s="1"/>
      <c r="B173" s="1"/>
      <c r="C173" s="1"/>
      <c r="D173" s="1"/>
      <c r="E173" s="91"/>
      <c r="F173" s="91"/>
      <c r="G173" s="11"/>
      <c r="H173" s="11"/>
      <c r="J173" s="1"/>
      <c r="K173" s="1"/>
    </row>
    <row r="174" spans="1:11" s="3" customFormat="1" x14ac:dyDescent="0.25">
      <c r="A174" s="1"/>
      <c r="B174" s="1"/>
      <c r="C174" s="1"/>
      <c r="D174" s="1"/>
      <c r="E174" s="91"/>
      <c r="F174" s="91"/>
      <c r="G174" s="11"/>
      <c r="H174" s="11"/>
      <c r="J174" s="1"/>
      <c r="K174" s="1"/>
    </row>
    <row r="175" spans="1:11" s="3" customFormat="1" x14ac:dyDescent="0.25">
      <c r="A175" s="1"/>
      <c r="B175" s="1"/>
      <c r="C175" s="1"/>
      <c r="D175" s="1"/>
      <c r="E175" s="91"/>
      <c r="F175" s="91"/>
      <c r="G175" s="11"/>
      <c r="H175" s="11"/>
      <c r="J175" s="1"/>
      <c r="K175" s="1"/>
    </row>
    <row r="176" spans="1:11" s="3" customFormat="1" x14ac:dyDescent="0.25">
      <c r="A176" s="1"/>
      <c r="B176" s="1"/>
      <c r="C176" s="1"/>
      <c r="D176" s="1"/>
      <c r="E176" s="91"/>
      <c r="F176" s="91"/>
      <c r="G176" s="11"/>
      <c r="H176" s="11"/>
      <c r="J176" s="1"/>
      <c r="K176" s="1"/>
    </row>
    <row r="177" spans="1:11" s="3" customFormat="1" x14ac:dyDescent="0.25">
      <c r="A177" s="1"/>
      <c r="B177" s="1"/>
      <c r="C177" s="1"/>
      <c r="D177" s="1"/>
      <c r="E177" s="91"/>
      <c r="F177" s="91"/>
      <c r="G177" s="11"/>
      <c r="H177" s="11"/>
      <c r="J177" s="1"/>
      <c r="K177" s="1"/>
    </row>
    <row r="178" spans="1:11" s="3" customFormat="1" x14ac:dyDescent="0.25">
      <c r="A178" s="1"/>
      <c r="B178" s="1"/>
      <c r="C178" s="1"/>
      <c r="D178" s="1"/>
      <c r="E178" s="91"/>
      <c r="F178" s="91"/>
      <c r="G178" s="11"/>
      <c r="H178" s="11"/>
      <c r="J178" s="1"/>
      <c r="K178" s="1"/>
    </row>
    <row r="179" spans="1:11" s="3" customFormat="1" x14ac:dyDescent="0.25">
      <c r="A179" s="1"/>
      <c r="B179" s="1"/>
      <c r="C179" s="1"/>
      <c r="D179" s="1"/>
      <c r="E179" s="91"/>
      <c r="F179" s="91"/>
      <c r="G179" s="11"/>
      <c r="H179" s="11"/>
      <c r="J179" s="1"/>
      <c r="K179" s="1"/>
    </row>
    <row r="180" spans="1:11" s="3" customFormat="1" x14ac:dyDescent="0.25">
      <c r="A180" s="1"/>
      <c r="B180" s="1"/>
      <c r="C180" s="1"/>
      <c r="D180" s="1"/>
      <c r="E180" s="91"/>
      <c r="F180" s="91"/>
      <c r="G180" s="11"/>
      <c r="H180" s="11"/>
      <c r="J180" s="1"/>
      <c r="K180" s="1"/>
    </row>
    <row r="181" spans="1:11" s="3" customFormat="1" x14ac:dyDescent="0.25">
      <c r="A181" s="1"/>
      <c r="B181" s="1"/>
      <c r="C181" s="1"/>
      <c r="D181" s="1"/>
      <c r="E181" s="91"/>
      <c r="F181" s="91"/>
      <c r="G181" s="11"/>
      <c r="H181" s="11"/>
      <c r="J181" s="1"/>
      <c r="K181" s="1"/>
    </row>
    <row r="182" spans="1:11" s="3" customFormat="1" x14ac:dyDescent="0.25">
      <c r="A182" s="1"/>
      <c r="B182" s="1"/>
      <c r="C182" s="1"/>
      <c r="D182" s="1"/>
      <c r="E182" s="91"/>
      <c r="F182" s="91"/>
      <c r="G182" s="11"/>
      <c r="H182" s="11"/>
      <c r="J182" s="1"/>
      <c r="K182" s="1"/>
    </row>
    <row r="183" spans="1:11" s="3" customFormat="1" x14ac:dyDescent="0.25">
      <c r="A183" s="1"/>
      <c r="B183" s="1"/>
      <c r="C183" s="1"/>
      <c r="D183" s="1"/>
      <c r="E183" s="91"/>
      <c r="F183" s="91"/>
      <c r="G183" s="11"/>
      <c r="H183" s="11"/>
      <c r="J183" s="1"/>
      <c r="K183" s="1"/>
    </row>
    <row r="184" spans="1:11" s="3" customFormat="1" x14ac:dyDescent="0.25">
      <c r="A184" s="1"/>
      <c r="B184" s="1"/>
      <c r="C184" s="1"/>
      <c r="D184" s="1"/>
      <c r="E184" s="91"/>
      <c r="F184" s="91"/>
      <c r="G184" s="11"/>
      <c r="H184" s="11"/>
      <c r="J184" s="1"/>
      <c r="K184" s="1"/>
    </row>
    <row r="185" spans="1:11" s="3" customFormat="1" x14ac:dyDescent="0.25">
      <c r="A185" s="1"/>
      <c r="B185" s="1"/>
      <c r="C185" s="1"/>
      <c r="D185" s="1"/>
      <c r="E185" s="91"/>
      <c r="F185" s="91"/>
      <c r="G185" s="11"/>
      <c r="H185" s="11"/>
      <c r="J185" s="1"/>
      <c r="K185" s="1"/>
    </row>
    <row r="186" spans="1:11" s="3" customFormat="1" x14ac:dyDescent="0.25">
      <c r="A186" s="1"/>
      <c r="B186" s="1"/>
      <c r="C186" s="1"/>
      <c r="D186" s="1"/>
      <c r="E186" s="91"/>
      <c r="F186" s="91"/>
      <c r="G186" s="11"/>
      <c r="H186" s="11"/>
      <c r="J186" s="1"/>
      <c r="K186" s="1"/>
    </row>
    <row r="187" spans="1:11" s="3" customFormat="1" x14ac:dyDescent="0.25">
      <c r="A187" s="1"/>
      <c r="B187" s="1"/>
      <c r="C187" s="1"/>
      <c r="D187" s="1"/>
      <c r="E187" s="91"/>
      <c r="F187" s="91"/>
      <c r="G187" s="11"/>
      <c r="H187" s="11"/>
      <c r="J187" s="1"/>
      <c r="K187" s="1"/>
    </row>
    <row r="188" spans="1:11" s="3" customFormat="1" x14ac:dyDescent="0.25">
      <c r="A188" s="1"/>
      <c r="B188" s="1"/>
      <c r="C188" s="1"/>
      <c r="D188" s="1"/>
      <c r="E188" s="91"/>
      <c r="F188" s="91"/>
      <c r="G188" s="11"/>
      <c r="H188" s="11"/>
      <c r="J188" s="1"/>
      <c r="K188" s="1"/>
    </row>
    <row r="189" spans="1:11" s="3" customFormat="1" x14ac:dyDescent="0.25">
      <c r="A189" s="1"/>
      <c r="B189" s="1"/>
      <c r="C189" s="1"/>
      <c r="D189" s="1"/>
      <c r="E189" s="91"/>
      <c r="F189" s="91"/>
      <c r="G189" s="11"/>
      <c r="H189" s="11"/>
      <c r="J189" s="1"/>
      <c r="K189" s="1"/>
    </row>
    <row r="190" spans="1:11" s="3" customFormat="1" x14ac:dyDescent="0.25">
      <c r="A190" s="1"/>
      <c r="B190" s="1"/>
      <c r="C190" s="1"/>
      <c r="D190" s="1"/>
      <c r="E190" s="91"/>
      <c r="F190" s="91"/>
      <c r="G190" s="11"/>
      <c r="H190" s="11"/>
      <c r="J190" s="1"/>
      <c r="K190" s="1"/>
    </row>
    <row r="191" spans="1:11" s="3" customFormat="1" x14ac:dyDescent="0.25">
      <c r="A191" s="1"/>
      <c r="B191" s="1"/>
      <c r="C191" s="1"/>
      <c r="D191" s="1"/>
      <c r="E191" s="91"/>
      <c r="F191" s="91"/>
      <c r="G191" s="11"/>
      <c r="H191" s="11"/>
      <c r="J191" s="1"/>
      <c r="K191" s="1"/>
    </row>
    <row r="192" spans="1:11" s="3" customFormat="1" x14ac:dyDescent="0.25">
      <c r="A192" s="1"/>
      <c r="B192" s="1"/>
      <c r="C192" s="1"/>
      <c r="D192" s="1"/>
      <c r="E192" s="91"/>
      <c r="F192" s="91"/>
      <c r="G192" s="11"/>
      <c r="H192" s="11"/>
      <c r="J192" s="1"/>
      <c r="K192" s="1"/>
    </row>
    <row r="193" spans="1:11" s="3" customFormat="1" x14ac:dyDescent="0.25">
      <c r="A193" s="1"/>
      <c r="B193" s="1"/>
      <c r="C193" s="1"/>
      <c r="D193" s="1"/>
      <c r="E193" s="91"/>
      <c r="F193" s="91"/>
      <c r="G193" s="11"/>
      <c r="H193" s="11"/>
      <c r="J193" s="1"/>
      <c r="K193" s="1"/>
    </row>
    <row r="194" spans="1:11" s="3" customFormat="1" x14ac:dyDescent="0.25">
      <c r="A194" s="1"/>
      <c r="B194" s="1"/>
      <c r="C194" s="1"/>
      <c r="D194" s="1"/>
      <c r="E194" s="91"/>
      <c r="F194" s="91"/>
      <c r="G194" s="11"/>
      <c r="H194" s="11"/>
      <c r="J194" s="1"/>
      <c r="K194" s="1"/>
    </row>
    <row r="195" spans="1:11" s="3" customFormat="1" x14ac:dyDescent="0.25">
      <c r="A195" s="1"/>
      <c r="B195" s="1"/>
      <c r="C195" s="1"/>
      <c r="D195" s="1"/>
      <c r="E195" s="91"/>
      <c r="F195" s="91"/>
      <c r="G195" s="11"/>
      <c r="H195" s="11"/>
      <c r="J195" s="1"/>
      <c r="K195" s="1"/>
    </row>
    <row r="196" spans="1:11" s="3" customFormat="1" x14ac:dyDescent="0.25">
      <c r="A196" s="1"/>
      <c r="B196" s="1"/>
      <c r="C196" s="1"/>
      <c r="D196" s="1"/>
      <c r="E196" s="91"/>
      <c r="F196" s="91"/>
      <c r="G196" s="11"/>
      <c r="H196" s="11"/>
      <c r="J196" s="1"/>
      <c r="K196" s="1"/>
    </row>
    <row r="197" spans="1:11" s="3" customFormat="1" x14ac:dyDescent="0.25">
      <c r="A197" s="1"/>
      <c r="B197" s="1"/>
      <c r="C197" s="1"/>
      <c r="D197" s="1"/>
      <c r="E197" s="91"/>
      <c r="F197" s="91"/>
      <c r="G197" s="11"/>
      <c r="H197" s="11"/>
      <c r="J197" s="1"/>
      <c r="K197" s="1"/>
    </row>
    <row r="198" spans="1:11" s="3" customFormat="1" x14ac:dyDescent="0.25">
      <c r="A198" s="1"/>
      <c r="B198" s="1"/>
      <c r="C198" s="1"/>
      <c r="D198" s="1"/>
      <c r="E198" s="91"/>
      <c r="F198" s="91"/>
      <c r="G198" s="11"/>
      <c r="H198" s="11"/>
      <c r="J198" s="1"/>
      <c r="K198" s="1"/>
    </row>
    <row r="199" spans="1:11" s="3" customFormat="1" x14ac:dyDescent="0.25">
      <c r="A199" s="1"/>
      <c r="B199" s="1"/>
      <c r="C199" s="1"/>
      <c r="D199" s="1"/>
      <c r="E199" s="91"/>
      <c r="F199" s="91"/>
      <c r="G199" s="11"/>
      <c r="H199" s="11"/>
      <c r="J199" s="1"/>
      <c r="K199" s="1"/>
    </row>
    <row r="200" spans="1:11" s="3" customFormat="1" x14ac:dyDescent="0.25">
      <c r="A200" s="1"/>
      <c r="B200" s="1"/>
      <c r="C200" s="1"/>
      <c r="D200" s="1"/>
      <c r="E200" s="91"/>
      <c r="F200" s="91"/>
      <c r="G200" s="11"/>
      <c r="H200" s="11"/>
      <c r="J200" s="1"/>
      <c r="K200" s="1"/>
    </row>
    <row r="201" spans="1:11" s="3" customFormat="1" x14ac:dyDescent="0.25">
      <c r="A201" s="1"/>
      <c r="B201" s="1"/>
      <c r="C201" s="1"/>
      <c r="D201" s="1"/>
      <c r="E201" s="91"/>
      <c r="F201" s="91"/>
      <c r="G201" s="11"/>
      <c r="H201" s="11"/>
      <c r="J201" s="1"/>
      <c r="K201" s="1"/>
    </row>
    <row r="202" spans="1:11" s="3" customFormat="1" x14ac:dyDescent="0.25">
      <c r="A202" s="1"/>
      <c r="B202" s="1"/>
      <c r="C202" s="1"/>
      <c r="D202" s="1"/>
      <c r="E202" s="91"/>
      <c r="F202" s="91"/>
      <c r="G202" s="11"/>
      <c r="H202" s="11"/>
      <c r="J202" s="1"/>
      <c r="K202" s="1"/>
    </row>
    <row r="203" spans="1:11" s="3" customFormat="1" x14ac:dyDescent="0.25">
      <c r="A203" s="1"/>
      <c r="B203" s="1"/>
      <c r="C203" s="1"/>
      <c r="D203" s="1"/>
      <c r="E203" s="91"/>
      <c r="F203" s="91"/>
      <c r="G203" s="11"/>
      <c r="H203" s="11"/>
      <c r="J203" s="1"/>
      <c r="K203" s="1"/>
    </row>
    <row r="204" spans="1:11" s="3" customFormat="1" x14ac:dyDescent="0.25">
      <c r="A204" s="1"/>
      <c r="B204" s="1"/>
      <c r="C204" s="1"/>
      <c r="D204" s="1"/>
      <c r="E204" s="91"/>
      <c r="F204" s="91"/>
      <c r="G204" s="11"/>
      <c r="H204" s="11"/>
      <c r="J204" s="1"/>
      <c r="K204" s="1"/>
    </row>
    <row r="205" spans="1:11" s="3" customFormat="1" x14ac:dyDescent="0.25">
      <c r="A205" s="1"/>
      <c r="B205" s="1"/>
      <c r="C205" s="1"/>
      <c r="D205" s="1"/>
      <c r="E205" s="91"/>
      <c r="F205" s="91"/>
      <c r="G205" s="11"/>
      <c r="H205" s="11"/>
      <c r="J205" s="1"/>
      <c r="K205" s="1"/>
    </row>
    <row r="206" spans="1:11" s="3" customFormat="1" x14ac:dyDescent="0.25">
      <c r="A206" s="1"/>
      <c r="B206" s="1"/>
      <c r="C206" s="1"/>
      <c r="D206" s="1"/>
      <c r="E206" s="91"/>
      <c r="F206" s="91"/>
      <c r="G206" s="11"/>
      <c r="H206" s="11"/>
      <c r="J206" s="1"/>
      <c r="K206" s="1"/>
    </row>
    <row r="207" spans="1:11" s="3" customFormat="1" x14ac:dyDescent="0.25">
      <c r="A207" s="1"/>
      <c r="B207" s="1"/>
      <c r="C207" s="1"/>
      <c r="D207" s="1"/>
      <c r="E207" s="91"/>
      <c r="F207" s="91"/>
      <c r="G207" s="11"/>
      <c r="H207" s="11"/>
      <c r="J207" s="1"/>
      <c r="K207" s="1"/>
    </row>
    <row r="208" spans="1:11" s="3" customFormat="1" x14ac:dyDescent="0.25">
      <c r="A208" s="1"/>
      <c r="B208" s="1"/>
      <c r="C208" s="1"/>
      <c r="D208" s="1"/>
      <c r="E208" s="91"/>
      <c r="F208" s="91"/>
      <c r="G208" s="11"/>
      <c r="H208" s="11"/>
      <c r="J208" s="1"/>
      <c r="K208" s="1"/>
    </row>
    <row r="209" spans="1:11" s="3" customFormat="1" x14ac:dyDescent="0.25">
      <c r="A209" s="1"/>
      <c r="B209" s="1"/>
      <c r="C209" s="1"/>
      <c r="D209" s="1"/>
      <c r="E209" s="91"/>
      <c r="F209" s="91"/>
      <c r="G209" s="11"/>
      <c r="H209" s="11"/>
      <c r="J209" s="1"/>
      <c r="K209" s="1"/>
    </row>
    <row r="210" spans="1:11" s="3" customFormat="1" x14ac:dyDescent="0.25">
      <c r="A210" s="1"/>
      <c r="B210" s="1"/>
      <c r="C210" s="1"/>
      <c r="D210" s="1"/>
      <c r="E210" s="91"/>
      <c r="F210" s="91"/>
      <c r="G210" s="11"/>
      <c r="H210" s="11"/>
      <c r="J210" s="1"/>
      <c r="K210" s="1"/>
    </row>
    <row r="211" spans="1:11" s="3" customFormat="1" x14ac:dyDescent="0.25">
      <c r="A211" s="1"/>
      <c r="B211" s="1"/>
      <c r="C211" s="1"/>
      <c r="D211" s="1"/>
      <c r="E211" s="91"/>
      <c r="F211" s="91"/>
      <c r="G211" s="11"/>
      <c r="H211" s="11"/>
      <c r="J211" s="1"/>
      <c r="K211" s="1"/>
    </row>
    <row r="212" spans="1:11" s="3" customFormat="1" x14ac:dyDescent="0.25">
      <c r="A212" s="1"/>
      <c r="B212" s="1"/>
      <c r="C212" s="1"/>
      <c r="D212" s="1"/>
      <c r="E212" s="91"/>
      <c r="F212" s="91"/>
      <c r="G212" s="11"/>
      <c r="H212" s="11"/>
      <c r="J212" s="1"/>
      <c r="K212" s="1"/>
    </row>
    <row r="213" spans="1:11" s="3" customFormat="1" x14ac:dyDescent="0.25">
      <c r="A213" s="1"/>
      <c r="B213" s="1"/>
      <c r="C213" s="1"/>
      <c r="D213" s="1"/>
      <c r="E213" s="91"/>
      <c r="F213" s="91"/>
      <c r="G213" s="11"/>
      <c r="H213" s="11"/>
      <c r="J213" s="1"/>
      <c r="K213" s="1"/>
    </row>
    <row r="214" spans="1:11" s="3" customFormat="1" x14ac:dyDescent="0.25">
      <c r="A214" s="1"/>
      <c r="B214" s="1"/>
      <c r="C214" s="1"/>
      <c r="D214" s="1"/>
      <c r="E214" s="91"/>
      <c r="F214" s="91"/>
      <c r="G214" s="11"/>
      <c r="H214" s="11"/>
      <c r="J214" s="1"/>
      <c r="K214" s="1"/>
    </row>
    <row r="215" spans="1:11" s="3" customFormat="1" x14ac:dyDescent="0.25">
      <c r="A215" s="1"/>
      <c r="B215" s="1"/>
      <c r="C215" s="1"/>
      <c r="D215" s="1"/>
      <c r="E215" s="91"/>
      <c r="F215" s="91"/>
      <c r="G215" s="11"/>
      <c r="H215" s="11"/>
      <c r="J215" s="1"/>
      <c r="K215" s="1"/>
    </row>
    <row r="216" spans="1:11" s="3" customFormat="1" x14ac:dyDescent="0.25">
      <c r="A216" s="1"/>
      <c r="B216" s="1"/>
      <c r="C216" s="1"/>
      <c r="D216" s="1"/>
      <c r="E216" s="91"/>
      <c r="F216" s="91"/>
      <c r="G216" s="11"/>
      <c r="H216" s="11"/>
      <c r="J216" s="1"/>
      <c r="K216" s="1"/>
    </row>
    <row r="217" spans="1:11" s="3" customFormat="1" x14ac:dyDescent="0.25">
      <c r="A217" s="1"/>
      <c r="B217" s="1"/>
      <c r="C217" s="1"/>
      <c r="D217" s="1"/>
      <c r="E217" s="91"/>
      <c r="F217" s="91"/>
      <c r="G217" s="11"/>
      <c r="H217" s="11"/>
      <c r="J217" s="1"/>
      <c r="K217" s="1"/>
    </row>
    <row r="218" spans="1:11" s="3" customFormat="1" x14ac:dyDescent="0.25">
      <c r="A218" s="1"/>
      <c r="B218" s="1"/>
      <c r="C218" s="1"/>
      <c r="D218" s="1"/>
      <c r="E218" s="91"/>
      <c r="F218" s="91"/>
      <c r="G218" s="11"/>
      <c r="H218" s="11"/>
      <c r="J218" s="1"/>
      <c r="K218" s="1"/>
    </row>
    <row r="219" spans="1:11" s="3" customFormat="1" x14ac:dyDescent="0.25">
      <c r="A219" s="1"/>
      <c r="B219" s="1"/>
      <c r="C219" s="1"/>
      <c r="D219" s="1"/>
      <c r="E219" s="91"/>
      <c r="F219" s="91"/>
      <c r="G219" s="11"/>
      <c r="H219" s="11"/>
      <c r="J219" s="1"/>
      <c r="K219" s="1"/>
    </row>
    <row r="220" spans="1:11" s="3" customFormat="1" x14ac:dyDescent="0.25">
      <c r="A220" s="1"/>
      <c r="B220" s="1"/>
      <c r="C220" s="1"/>
      <c r="D220" s="1"/>
      <c r="E220" s="91"/>
      <c r="F220" s="91"/>
      <c r="G220" s="11"/>
      <c r="H220" s="11"/>
      <c r="J220" s="1"/>
      <c r="K220" s="1"/>
    </row>
    <row r="221" spans="1:11" s="3" customFormat="1" x14ac:dyDescent="0.25">
      <c r="A221" s="1"/>
      <c r="B221" s="1"/>
      <c r="C221" s="1"/>
      <c r="D221" s="1"/>
      <c r="E221" s="91"/>
      <c r="F221" s="91"/>
      <c r="G221" s="11"/>
      <c r="H221" s="11"/>
      <c r="J221" s="1"/>
      <c r="K221" s="1"/>
    </row>
    <row r="222" spans="1:11" s="3" customFormat="1" x14ac:dyDescent="0.25">
      <c r="A222" s="1"/>
      <c r="B222" s="1"/>
      <c r="C222" s="1"/>
      <c r="D222" s="1"/>
      <c r="E222" s="91"/>
      <c r="F222" s="91"/>
      <c r="G222" s="11"/>
      <c r="H222" s="11"/>
      <c r="J222" s="1"/>
      <c r="K222" s="1"/>
    </row>
    <row r="223" spans="1:11" s="3" customFormat="1" x14ac:dyDescent="0.25">
      <c r="A223" s="1"/>
      <c r="B223" s="1"/>
      <c r="C223" s="1"/>
      <c r="D223" s="1"/>
      <c r="E223" s="91"/>
      <c r="F223" s="91"/>
      <c r="G223" s="11"/>
      <c r="H223" s="11"/>
      <c r="J223" s="1"/>
      <c r="K223" s="1"/>
    </row>
    <row r="224" spans="1:11" s="3" customFormat="1" x14ac:dyDescent="0.25">
      <c r="A224" s="1"/>
      <c r="B224" s="1"/>
      <c r="C224" s="1"/>
      <c r="D224" s="1"/>
      <c r="E224" s="91"/>
      <c r="F224" s="91"/>
      <c r="G224" s="11"/>
      <c r="H224" s="11"/>
      <c r="J224" s="1"/>
      <c r="K224" s="1"/>
    </row>
    <row r="225" spans="1:11" s="3" customFormat="1" x14ac:dyDescent="0.25">
      <c r="A225" s="1"/>
      <c r="B225" s="1"/>
      <c r="C225" s="1"/>
      <c r="D225" s="1"/>
      <c r="E225" s="91"/>
      <c r="F225" s="91"/>
      <c r="G225" s="11"/>
      <c r="H225" s="11"/>
      <c r="J225" s="1"/>
      <c r="K225" s="1"/>
    </row>
    <row r="226" spans="1:11" s="3" customFormat="1" x14ac:dyDescent="0.25">
      <c r="A226" s="1"/>
      <c r="B226" s="1"/>
      <c r="C226" s="1"/>
      <c r="D226" s="1"/>
      <c r="E226" s="91"/>
      <c r="F226" s="91"/>
      <c r="G226" s="11"/>
      <c r="H226" s="11"/>
      <c r="J226" s="1"/>
      <c r="K226" s="1"/>
    </row>
    <row r="227" spans="1:11" s="3" customFormat="1" x14ac:dyDescent="0.25">
      <c r="A227" s="1"/>
      <c r="B227" s="1"/>
      <c r="C227" s="1"/>
      <c r="D227" s="1"/>
      <c r="E227" s="91"/>
      <c r="F227" s="91"/>
      <c r="G227" s="11"/>
      <c r="H227" s="11"/>
      <c r="J227" s="1"/>
      <c r="K227" s="1"/>
    </row>
    <row r="228" spans="1:11" s="3" customFormat="1" x14ac:dyDescent="0.25">
      <c r="A228" s="1"/>
      <c r="B228" s="1"/>
      <c r="C228" s="1"/>
      <c r="D228" s="1"/>
      <c r="E228" s="91"/>
      <c r="F228" s="91"/>
      <c r="G228" s="11"/>
      <c r="H228" s="11"/>
      <c r="J228" s="1"/>
      <c r="K228" s="1"/>
    </row>
    <row r="229" spans="1:11" s="3" customFormat="1" x14ac:dyDescent="0.25">
      <c r="A229" s="1"/>
      <c r="B229" s="1"/>
      <c r="C229" s="1"/>
      <c r="D229" s="1"/>
      <c r="E229" s="91"/>
      <c r="F229" s="91"/>
      <c r="G229" s="11"/>
      <c r="H229" s="11"/>
      <c r="J229" s="1"/>
      <c r="K229" s="1"/>
    </row>
    <row r="230" spans="1:11" s="3" customFormat="1" x14ac:dyDescent="0.25">
      <c r="A230" s="1"/>
      <c r="B230" s="1"/>
      <c r="C230" s="1"/>
      <c r="D230" s="1"/>
      <c r="E230" s="91"/>
      <c r="F230" s="91"/>
      <c r="G230" s="11"/>
      <c r="H230" s="11"/>
      <c r="J230" s="1"/>
      <c r="K230" s="1"/>
    </row>
    <row r="231" spans="1:11" s="3" customFormat="1" x14ac:dyDescent="0.25">
      <c r="A231" s="1"/>
      <c r="B231" s="1"/>
      <c r="C231" s="1"/>
      <c r="D231" s="1"/>
      <c r="E231" s="91"/>
      <c r="F231" s="91"/>
      <c r="G231" s="11"/>
      <c r="H231" s="11"/>
      <c r="J231" s="1"/>
      <c r="K231" s="1"/>
    </row>
    <row r="232" spans="1:11" s="3" customFormat="1" x14ac:dyDescent="0.25">
      <c r="A232" s="1"/>
      <c r="B232" s="1"/>
      <c r="C232" s="1"/>
      <c r="D232" s="1"/>
      <c r="E232" s="91"/>
      <c r="F232" s="91"/>
      <c r="G232" s="11"/>
      <c r="H232" s="11"/>
      <c r="J232" s="1"/>
      <c r="K232" s="1"/>
    </row>
    <row r="233" spans="1:11" s="3" customFormat="1" x14ac:dyDescent="0.25">
      <c r="A233" s="1"/>
      <c r="B233" s="1"/>
      <c r="C233" s="1"/>
      <c r="D233" s="1"/>
      <c r="E233" s="91"/>
      <c r="F233" s="91"/>
      <c r="G233" s="11"/>
      <c r="H233" s="11"/>
      <c r="J233" s="1"/>
      <c r="K233" s="1"/>
    </row>
    <row r="234" spans="1:11" s="3" customFormat="1" x14ac:dyDescent="0.25">
      <c r="A234" s="1"/>
      <c r="B234" s="1"/>
      <c r="C234" s="1"/>
      <c r="D234" s="1"/>
      <c r="E234" s="91"/>
      <c r="F234" s="91"/>
      <c r="G234" s="11"/>
      <c r="H234" s="11"/>
      <c r="J234" s="1"/>
      <c r="K234" s="1"/>
    </row>
    <row r="235" spans="1:11" s="3" customFormat="1" x14ac:dyDescent="0.25">
      <c r="A235" s="1"/>
      <c r="B235" s="1"/>
      <c r="C235" s="1"/>
      <c r="D235" s="1"/>
      <c r="E235" s="91"/>
      <c r="F235" s="91"/>
      <c r="G235" s="11"/>
      <c r="H235" s="11"/>
      <c r="J235" s="1"/>
      <c r="K235" s="1"/>
    </row>
    <row r="236" spans="1:11" s="3" customFormat="1" x14ac:dyDescent="0.25">
      <c r="A236" s="1"/>
      <c r="B236" s="1"/>
      <c r="C236" s="1"/>
      <c r="D236" s="1"/>
      <c r="E236" s="91"/>
      <c r="F236" s="91"/>
      <c r="G236" s="11"/>
      <c r="H236" s="11"/>
      <c r="J236" s="1"/>
      <c r="K236" s="1"/>
    </row>
    <row r="237" spans="1:11" s="3" customFormat="1" x14ac:dyDescent="0.25">
      <c r="A237" s="1"/>
      <c r="B237" s="1"/>
      <c r="C237" s="1"/>
      <c r="D237" s="1"/>
      <c r="E237" s="91"/>
      <c r="F237" s="91"/>
      <c r="G237" s="11"/>
      <c r="H237" s="11"/>
      <c r="J237" s="1"/>
      <c r="K237" s="1"/>
    </row>
    <row r="238" spans="1:11" s="3" customFormat="1" x14ac:dyDescent="0.25">
      <c r="A238" s="1"/>
      <c r="B238" s="1"/>
      <c r="C238" s="1"/>
      <c r="D238" s="1"/>
      <c r="E238" s="91"/>
      <c r="F238" s="91"/>
      <c r="G238" s="11"/>
      <c r="H238" s="11"/>
      <c r="J238" s="1"/>
      <c r="K238" s="1"/>
    </row>
    <row r="239" spans="1:11" s="3" customFormat="1" x14ac:dyDescent="0.25">
      <c r="A239" s="1"/>
      <c r="B239" s="1"/>
      <c r="C239" s="1"/>
      <c r="D239" s="1"/>
      <c r="E239" s="91"/>
      <c r="F239" s="91"/>
      <c r="G239" s="11"/>
      <c r="H239" s="11"/>
      <c r="J239" s="1"/>
      <c r="K239" s="1"/>
    </row>
    <row r="240" spans="1:11" s="3" customFormat="1" x14ac:dyDescent="0.25">
      <c r="A240" s="1"/>
      <c r="B240" s="1"/>
      <c r="C240" s="1"/>
      <c r="D240" s="1"/>
      <c r="E240" s="91"/>
      <c r="F240" s="91"/>
      <c r="G240" s="11"/>
      <c r="H240" s="11"/>
      <c r="J240" s="1"/>
      <c r="K240" s="1"/>
    </row>
    <row r="241" spans="1:11" s="3" customFormat="1" x14ac:dyDescent="0.25">
      <c r="A241" s="1"/>
      <c r="B241" s="1"/>
      <c r="C241" s="1"/>
      <c r="D241" s="1"/>
      <c r="E241" s="91"/>
      <c r="F241" s="91"/>
      <c r="G241" s="11"/>
      <c r="H241" s="11"/>
      <c r="J241" s="1"/>
      <c r="K241" s="1"/>
    </row>
    <row r="242" spans="1:11" s="3" customFormat="1" x14ac:dyDescent="0.25">
      <c r="A242" s="1"/>
      <c r="B242" s="1"/>
      <c r="C242" s="1"/>
      <c r="D242" s="1"/>
      <c r="E242" s="91"/>
      <c r="F242" s="91"/>
      <c r="G242" s="11"/>
      <c r="H242" s="11"/>
      <c r="J242" s="1"/>
      <c r="K242" s="1"/>
    </row>
    <row r="243" spans="1:11" s="3" customFormat="1" x14ac:dyDescent="0.25">
      <c r="A243" s="1"/>
      <c r="B243" s="1"/>
      <c r="C243" s="1"/>
      <c r="D243" s="1"/>
      <c r="E243" s="91"/>
      <c r="F243" s="91"/>
      <c r="G243" s="11"/>
      <c r="H243" s="11"/>
      <c r="J243" s="1"/>
      <c r="K243" s="1"/>
    </row>
    <row r="244" spans="1:11" s="3" customFormat="1" x14ac:dyDescent="0.25">
      <c r="A244" s="1"/>
      <c r="B244" s="1"/>
      <c r="C244" s="1"/>
      <c r="D244" s="1"/>
      <c r="E244" s="91"/>
      <c r="F244" s="91"/>
      <c r="G244" s="11"/>
      <c r="H244" s="11"/>
      <c r="J244" s="1"/>
      <c r="K244" s="1"/>
    </row>
    <row r="245" spans="1:11" s="3" customFormat="1" x14ac:dyDescent="0.25">
      <c r="A245" s="1"/>
      <c r="B245" s="1"/>
      <c r="C245" s="1"/>
      <c r="D245" s="1"/>
      <c r="E245" s="91"/>
      <c r="F245" s="91"/>
      <c r="G245" s="11"/>
      <c r="H245" s="11"/>
      <c r="J245" s="1"/>
      <c r="K245" s="1"/>
    </row>
    <row r="246" spans="1:11" s="3" customFormat="1" x14ac:dyDescent="0.25">
      <c r="A246" s="1"/>
      <c r="B246" s="1"/>
      <c r="C246" s="1"/>
      <c r="D246" s="1"/>
      <c r="E246" s="91"/>
      <c r="F246" s="91"/>
      <c r="G246" s="11"/>
      <c r="H246" s="11"/>
      <c r="J246" s="1"/>
      <c r="K246" s="1"/>
    </row>
    <row r="247" spans="1:11" s="3" customFormat="1" x14ac:dyDescent="0.25">
      <c r="A247" s="1"/>
      <c r="B247" s="1"/>
      <c r="C247" s="1"/>
      <c r="D247" s="1"/>
      <c r="E247" s="91"/>
      <c r="F247" s="91"/>
      <c r="G247" s="11"/>
      <c r="H247" s="11"/>
      <c r="J247" s="1"/>
      <c r="K247" s="1"/>
    </row>
    <row r="248" spans="1:11" s="3" customFormat="1" x14ac:dyDescent="0.25">
      <c r="A248" s="1"/>
      <c r="B248" s="1"/>
      <c r="C248" s="1"/>
      <c r="D248" s="1"/>
      <c r="E248" s="91"/>
      <c r="F248" s="91"/>
      <c r="G248" s="11"/>
      <c r="H248" s="11"/>
      <c r="J248" s="1"/>
      <c r="K248" s="1"/>
    </row>
    <row r="249" spans="1:11" s="3" customFormat="1" x14ac:dyDescent="0.25">
      <c r="A249" s="1"/>
      <c r="B249" s="1"/>
      <c r="C249" s="1"/>
      <c r="D249" s="1"/>
      <c r="E249" s="91"/>
      <c r="F249" s="91"/>
      <c r="G249" s="11"/>
      <c r="H249" s="11"/>
      <c r="J249" s="1"/>
      <c r="K249" s="1"/>
    </row>
    <row r="250" spans="1:11" s="3" customFormat="1" x14ac:dyDescent="0.25">
      <c r="A250" s="1"/>
      <c r="B250" s="1"/>
      <c r="C250" s="1"/>
      <c r="D250" s="1"/>
      <c r="E250" s="91"/>
      <c r="F250" s="91"/>
      <c r="G250" s="11"/>
      <c r="H250" s="11"/>
      <c r="J250" s="1"/>
      <c r="K250" s="1"/>
    </row>
    <row r="251" spans="1:11" s="3" customFormat="1" x14ac:dyDescent="0.25">
      <c r="A251" s="1"/>
      <c r="B251" s="1"/>
      <c r="C251" s="1"/>
      <c r="D251" s="1"/>
      <c r="E251" s="91"/>
      <c r="F251" s="91"/>
      <c r="G251" s="11"/>
      <c r="H251" s="11"/>
      <c r="J251" s="1"/>
      <c r="K251" s="1"/>
    </row>
    <row r="252" spans="1:11" s="3" customFormat="1" x14ac:dyDescent="0.25">
      <c r="A252" s="1"/>
      <c r="B252" s="1"/>
      <c r="C252" s="1"/>
      <c r="D252" s="1"/>
      <c r="E252" s="91"/>
      <c r="F252" s="91"/>
      <c r="G252" s="11"/>
      <c r="H252" s="11"/>
      <c r="J252" s="1"/>
      <c r="K252" s="1"/>
    </row>
    <row r="253" spans="1:11" s="3" customFormat="1" x14ac:dyDescent="0.25">
      <c r="A253" s="1"/>
      <c r="B253" s="1"/>
      <c r="C253" s="1"/>
      <c r="D253" s="1"/>
      <c r="E253" s="91"/>
      <c r="F253" s="91"/>
      <c r="G253" s="11"/>
      <c r="H253" s="11"/>
      <c r="J253" s="1"/>
      <c r="K253" s="1"/>
    </row>
    <row r="254" spans="1:11" s="3" customFormat="1" x14ac:dyDescent="0.25">
      <c r="A254" s="1"/>
      <c r="B254" s="1"/>
      <c r="C254" s="1"/>
      <c r="D254" s="1"/>
      <c r="E254" s="91"/>
      <c r="F254" s="91"/>
      <c r="G254" s="11"/>
      <c r="H254" s="11"/>
      <c r="J254" s="1"/>
      <c r="K254" s="1"/>
    </row>
    <row r="255" spans="1:11" s="3" customFormat="1" x14ac:dyDescent="0.25">
      <c r="A255" s="1"/>
      <c r="B255" s="1"/>
      <c r="C255" s="1"/>
      <c r="D255" s="1"/>
      <c r="E255" s="91"/>
      <c r="F255" s="91"/>
      <c r="G255" s="11"/>
      <c r="H255" s="11"/>
      <c r="J255" s="1"/>
      <c r="K255" s="1"/>
    </row>
    <row r="256" spans="1:11" s="3" customFormat="1" x14ac:dyDescent="0.25">
      <c r="A256" s="1"/>
      <c r="B256" s="1"/>
      <c r="C256" s="1"/>
      <c r="D256" s="1"/>
      <c r="E256" s="91"/>
      <c r="F256" s="91"/>
      <c r="G256" s="11"/>
      <c r="H256" s="11"/>
      <c r="J256" s="1"/>
      <c r="K256" s="1"/>
    </row>
    <row r="257" spans="1:11" s="3" customFormat="1" x14ac:dyDescent="0.25">
      <c r="A257" s="1"/>
      <c r="B257" s="1"/>
      <c r="C257" s="1"/>
      <c r="D257" s="1"/>
      <c r="E257" s="91"/>
      <c r="F257" s="91"/>
      <c r="G257" s="11"/>
      <c r="H257" s="11"/>
      <c r="J257" s="1"/>
      <c r="K257" s="1"/>
    </row>
    <row r="258" spans="1:11" s="3" customFormat="1" x14ac:dyDescent="0.25">
      <c r="A258" s="1"/>
      <c r="B258" s="1"/>
      <c r="C258" s="1"/>
      <c r="D258" s="1"/>
      <c r="E258" s="1"/>
      <c r="F258" s="1"/>
      <c r="G258" s="11"/>
      <c r="H258" s="11"/>
      <c r="J258" s="1"/>
      <c r="K258" s="1"/>
    </row>
    <row r="259" spans="1:11" s="3" customFormat="1" x14ac:dyDescent="0.25">
      <c r="A259" s="1"/>
      <c r="B259" s="1"/>
      <c r="C259" s="1"/>
      <c r="D259" s="1"/>
      <c r="E259" s="1"/>
      <c r="F259" s="1"/>
      <c r="G259" s="11"/>
      <c r="H259" s="11"/>
      <c r="J259" s="1"/>
      <c r="K259" s="1"/>
    </row>
    <row r="260" spans="1:11" s="3" customFormat="1" x14ac:dyDescent="0.25">
      <c r="A260" s="1"/>
      <c r="B260" s="1"/>
      <c r="C260" s="1"/>
      <c r="D260" s="1"/>
      <c r="E260" s="1"/>
      <c r="F260" s="1"/>
      <c r="G260" s="11"/>
      <c r="H260" s="11"/>
      <c r="J260" s="1"/>
      <c r="K260" s="1"/>
    </row>
    <row r="261" spans="1:11" s="3" customFormat="1" x14ac:dyDescent="0.25">
      <c r="A261" s="1"/>
      <c r="B261" s="1"/>
      <c r="C261" s="1"/>
      <c r="D261" s="1"/>
      <c r="E261" s="1"/>
      <c r="F261" s="1"/>
      <c r="G261" s="11"/>
      <c r="H261" s="11"/>
      <c r="J261" s="1"/>
      <c r="K261" s="1"/>
    </row>
    <row r="262" spans="1:11" s="3" customFormat="1" x14ac:dyDescent="0.25">
      <c r="A262" s="1"/>
      <c r="B262" s="1"/>
      <c r="C262" s="1"/>
      <c r="D262" s="1"/>
      <c r="E262" s="1"/>
      <c r="F262" s="1"/>
      <c r="G262" s="11"/>
      <c r="H262" s="11"/>
      <c r="J262" s="1"/>
      <c r="K262" s="1"/>
    </row>
    <row r="263" spans="1:11" s="3" customFormat="1" x14ac:dyDescent="0.25">
      <c r="A263" s="1"/>
      <c r="B263" s="1"/>
      <c r="C263" s="1"/>
      <c r="D263" s="1"/>
      <c r="E263" s="1"/>
      <c r="F263" s="1"/>
      <c r="G263" s="11"/>
      <c r="H263" s="11"/>
      <c r="J263" s="1"/>
      <c r="K263" s="1"/>
    </row>
    <row r="264" spans="1:11" s="3" customFormat="1" x14ac:dyDescent="0.25">
      <c r="A264" s="1"/>
      <c r="B264" s="1"/>
      <c r="C264" s="1"/>
      <c r="D264" s="1"/>
      <c r="E264" s="1"/>
      <c r="F264" s="1"/>
      <c r="G264" s="11"/>
      <c r="H264" s="11"/>
      <c r="J264" s="1"/>
      <c r="K264" s="1"/>
    </row>
    <row r="265" spans="1:11" s="3" customFormat="1" x14ac:dyDescent="0.25">
      <c r="A265" s="1"/>
      <c r="B265" s="1"/>
      <c r="C265" s="1"/>
      <c r="D265" s="1"/>
      <c r="E265" s="1"/>
      <c r="F265" s="1"/>
      <c r="G265" s="11"/>
      <c r="H265" s="11"/>
      <c r="J265" s="1"/>
      <c r="K265" s="1"/>
    </row>
    <row r="266" spans="1:11" s="3" customFormat="1" x14ac:dyDescent="0.25">
      <c r="A266" s="1"/>
      <c r="B266" s="1"/>
      <c r="C266" s="1"/>
      <c r="D266" s="1"/>
      <c r="E266" s="1"/>
      <c r="F266" s="1"/>
      <c r="G266" s="11"/>
      <c r="H266" s="11"/>
      <c r="J266" s="1"/>
      <c r="K266" s="1"/>
    </row>
    <row r="267" spans="1:11" s="3" customFormat="1" x14ac:dyDescent="0.25">
      <c r="A267" s="1"/>
      <c r="B267" s="1"/>
      <c r="C267" s="1"/>
      <c r="D267" s="1"/>
      <c r="E267" s="1"/>
      <c r="F267" s="1"/>
      <c r="G267" s="11"/>
      <c r="H267" s="11"/>
      <c r="J267" s="1"/>
      <c r="K267" s="1"/>
    </row>
    <row r="268" spans="1:11" s="3" customFormat="1" x14ac:dyDescent="0.25">
      <c r="A268" s="1"/>
      <c r="B268" s="1"/>
      <c r="C268" s="1"/>
      <c r="D268" s="1"/>
      <c r="E268" s="1"/>
      <c r="F268" s="1"/>
      <c r="G268" s="11"/>
      <c r="H268" s="11"/>
      <c r="J268" s="1"/>
      <c r="K268" s="1"/>
    </row>
    <row r="269" spans="1:11" s="3" customFormat="1" x14ac:dyDescent="0.25">
      <c r="A269" s="1"/>
      <c r="B269" s="1"/>
      <c r="C269" s="1"/>
      <c r="D269" s="1"/>
      <c r="E269" s="1"/>
      <c r="F269" s="1"/>
      <c r="G269" s="11"/>
      <c r="H269" s="11"/>
      <c r="J269" s="1"/>
      <c r="K269" s="1"/>
    </row>
    <row r="270" spans="1:11" s="3" customFormat="1" x14ac:dyDescent="0.25">
      <c r="A270" s="1"/>
      <c r="B270" s="1"/>
      <c r="C270" s="1"/>
      <c r="D270" s="1"/>
      <c r="E270" s="1"/>
      <c r="F270" s="1"/>
      <c r="G270" s="11"/>
      <c r="H270" s="11"/>
      <c r="J270" s="1"/>
      <c r="K270" s="1"/>
    </row>
    <row r="271" spans="1:11" s="3" customFormat="1" x14ac:dyDescent="0.25">
      <c r="A271" s="1"/>
      <c r="B271" s="1"/>
      <c r="C271" s="1"/>
      <c r="D271" s="1"/>
      <c r="E271" s="1"/>
      <c r="F271" s="1"/>
      <c r="G271" s="11"/>
      <c r="H271" s="11"/>
      <c r="J271" s="1"/>
      <c r="K271" s="1"/>
    </row>
    <row r="272" spans="1:11" s="3" customFormat="1" x14ac:dyDescent="0.25">
      <c r="A272" s="1"/>
      <c r="B272" s="1"/>
      <c r="C272" s="1"/>
      <c r="D272" s="1"/>
      <c r="E272" s="1"/>
      <c r="F272" s="1"/>
      <c r="G272" s="11"/>
      <c r="H272" s="11"/>
      <c r="J272" s="1"/>
      <c r="K272" s="1"/>
    </row>
    <row r="273" spans="1:11" s="3" customFormat="1" x14ac:dyDescent="0.25">
      <c r="A273" s="1"/>
      <c r="B273" s="1"/>
      <c r="C273" s="1"/>
      <c r="D273" s="1"/>
      <c r="E273" s="1"/>
      <c r="F273" s="1"/>
      <c r="G273" s="11"/>
      <c r="H273" s="11"/>
      <c r="J273" s="1"/>
      <c r="K273" s="1"/>
    </row>
    <row r="274" spans="1:11" s="3" customFormat="1" x14ac:dyDescent="0.25">
      <c r="A274" s="1"/>
      <c r="B274" s="1"/>
      <c r="C274" s="1"/>
      <c r="D274" s="1"/>
      <c r="E274" s="1"/>
      <c r="F274" s="1"/>
      <c r="G274" s="11"/>
      <c r="H274" s="11"/>
      <c r="J274" s="1"/>
      <c r="K274" s="1"/>
    </row>
    <row r="275" spans="1:11" s="3" customFormat="1" x14ac:dyDescent="0.25">
      <c r="A275" s="1"/>
      <c r="B275" s="1"/>
      <c r="C275" s="1"/>
      <c r="D275" s="1"/>
      <c r="E275" s="1"/>
      <c r="F275" s="1"/>
      <c r="G275" s="11"/>
      <c r="H275" s="11"/>
      <c r="J275" s="1"/>
      <c r="K275" s="1"/>
    </row>
    <row r="276" spans="1:11" s="3" customFormat="1" x14ac:dyDescent="0.25">
      <c r="A276" s="1"/>
      <c r="B276" s="1"/>
      <c r="C276" s="1"/>
      <c r="D276" s="1"/>
      <c r="E276" s="1"/>
      <c r="F276" s="1"/>
      <c r="G276" s="11"/>
      <c r="H276" s="11"/>
      <c r="J276" s="1"/>
      <c r="K276" s="1"/>
    </row>
    <row r="277" spans="1:11" s="3" customFormat="1" x14ac:dyDescent="0.25">
      <c r="A277" s="1"/>
      <c r="B277" s="1"/>
      <c r="C277" s="1"/>
      <c r="D277" s="1"/>
      <c r="E277" s="1"/>
      <c r="F277" s="1"/>
      <c r="G277" s="11"/>
      <c r="H277" s="11"/>
      <c r="J277" s="1"/>
      <c r="K277" s="1"/>
    </row>
    <row r="278" spans="1:11" s="3" customFormat="1" x14ac:dyDescent="0.25">
      <c r="A278" s="1"/>
      <c r="B278" s="1"/>
      <c r="C278" s="1"/>
      <c r="D278" s="1"/>
      <c r="E278" s="1"/>
      <c r="F278" s="1"/>
      <c r="G278" s="11"/>
      <c r="H278" s="11"/>
      <c r="J278" s="1"/>
      <c r="K278" s="1"/>
    </row>
    <row r="279" spans="1:11" s="3" customFormat="1" x14ac:dyDescent="0.25">
      <c r="A279" s="1"/>
      <c r="B279" s="1"/>
      <c r="C279" s="1"/>
      <c r="D279" s="1"/>
      <c r="E279" s="1"/>
      <c r="F279" s="1"/>
      <c r="G279" s="11"/>
      <c r="H279" s="11"/>
      <c r="J279" s="1"/>
      <c r="K279" s="1"/>
    </row>
    <row r="280" spans="1:11" s="3" customFormat="1" x14ac:dyDescent="0.25">
      <c r="A280" s="1"/>
      <c r="B280" s="1"/>
      <c r="C280" s="1"/>
      <c r="D280" s="1"/>
      <c r="E280" s="1"/>
      <c r="F280" s="1"/>
      <c r="G280" s="11"/>
      <c r="H280" s="11"/>
      <c r="J280" s="1"/>
      <c r="K280" s="1"/>
    </row>
    <row r="281" spans="1:11" s="3" customFormat="1" x14ac:dyDescent="0.25">
      <c r="A281" s="1"/>
      <c r="B281" s="1"/>
      <c r="C281" s="1"/>
      <c r="D281" s="1"/>
      <c r="E281" s="1"/>
      <c r="F281" s="1"/>
      <c r="G281" s="11"/>
      <c r="H281" s="11"/>
      <c r="J281" s="1"/>
      <c r="K281" s="1"/>
    </row>
    <row r="282" spans="1:11" s="3" customFormat="1" x14ac:dyDescent="0.25">
      <c r="A282" s="1"/>
      <c r="B282" s="1"/>
      <c r="C282" s="1"/>
      <c r="D282" s="1"/>
      <c r="E282" s="1"/>
      <c r="F282" s="1"/>
      <c r="G282" s="11"/>
      <c r="H282" s="11"/>
      <c r="J282" s="1"/>
      <c r="K282" s="1"/>
    </row>
    <row r="283" spans="1:11" s="3" customFormat="1" x14ac:dyDescent="0.25">
      <c r="A283" s="1"/>
      <c r="B283" s="1"/>
      <c r="C283" s="1"/>
      <c r="D283" s="1"/>
      <c r="E283" s="1"/>
      <c r="F283" s="1"/>
      <c r="G283" s="11"/>
      <c r="H283" s="11"/>
      <c r="J283" s="1"/>
      <c r="K283" s="1"/>
    </row>
    <row r="284" spans="1:11" s="3" customFormat="1" x14ac:dyDescent="0.25">
      <c r="A284" s="1"/>
      <c r="B284" s="1"/>
      <c r="C284" s="1"/>
      <c r="D284" s="1"/>
      <c r="E284" s="1"/>
      <c r="F284" s="1"/>
      <c r="G284" s="11"/>
      <c r="H284" s="11"/>
      <c r="J284" s="1"/>
      <c r="K284" s="1"/>
    </row>
    <row r="285" spans="1:11" s="3" customFormat="1" x14ac:dyDescent="0.25">
      <c r="A285" s="1"/>
      <c r="B285" s="1"/>
      <c r="C285" s="1"/>
      <c r="D285" s="1"/>
      <c r="E285" s="1"/>
      <c r="F285" s="1"/>
      <c r="G285" s="11"/>
      <c r="H285" s="11"/>
      <c r="J285" s="1"/>
      <c r="K285" s="1"/>
    </row>
    <row r="286" spans="1:11" s="3" customFormat="1" x14ac:dyDescent="0.25">
      <c r="A286" s="1"/>
      <c r="B286" s="1"/>
      <c r="C286" s="1"/>
      <c r="D286" s="1"/>
      <c r="E286" s="1"/>
      <c r="F286" s="1"/>
      <c r="G286" s="11"/>
      <c r="H286" s="11"/>
      <c r="J286" s="1"/>
      <c r="K286" s="1"/>
    </row>
    <row r="287" spans="1:11" s="3" customFormat="1" x14ac:dyDescent="0.25">
      <c r="A287" s="1"/>
      <c r="B287" s="1"/>
      <c r="C287" s="1"/>
      <c r="D287" s="1"/>
      <c r="E287" s="1"/>
      <c r="F287" s="1"/>
      <c r="G287" s="11"/>
      <c r="H287" s="11"/>
      <c r="J287" s="1"/>
      <c r="K287" s="1"/>
    </row>
    <row r="288" spans="1:11" s="3" customFormat="1" x14ac:dyDescent="0.25">
      <c r="A288" s="1"/>
      <c r="B288" s="1"/>
      <c r="C288" s="1"/>
      <c r="D288" s="1"/>
      <c r="E288" s="1"/>
      <c r="F288" s="1"/>
      <c r="G288" s="11"/>
      <c r="H288" s="11"/>
      <c r="J288" s="1"/>
      <c r="K288" s="1"/>
    </row>
    <row r="289" spans="1:11" s="3" customFormat="1" x14ac:dyDescent="0.25">
      <c r="A289" s="1"/>
      <c r="B289" s="1"/>
      <c r="C289" s="1"/>
      <c r="D289" s="1"/>
      <c r="E289" s="1"/>
      <c r="F289" s="1"/>
      <c r="G289" s="11"/>
      <c r="H289" s="11"/>
      <c r="J289" s="1"/>
      <c r="K289" s="1"/>
    </row>
    <row r="290" spans="1:11" s="3" customFormat="1" x14ac:dyDescent="0.25">
      <c r="A290" s="1"/>
      <c r="B290" s="1"/>
      <c r="C290" s="1"/>
      <c r="D290" s="1"/>
      <c r="E290" s="1"/>
      <c r="F290" s="1"/>
      <c r="G290" s="11"/>
      <c r="H290" s="11"/>
      <c r="J290" s="1"/>
      <c r="K290" s="1"/>
    </row>
    <row r="291" spans="1:11" s="3" customFormat="1" x14ac:dyDescent="0.25">
      <c r="A291" s="1"/>
      <c r="B291" s="1"/>
      <c r="C291" s="1"/>
      <c r="D291" s="1"/>
      <c r="E291" s="1"/>
      <c r="F291" s="1"/>
      <c r="G291" s="11"/>
      <c r="H291" s="11"/>
      <c r="J291" s="1"/>
      <c r="K291" s="1"/>
    </row>
    <row r="292" spans="1:11" s="3" customFormat="1" x14ac:dyDescent="0.25">
      <c r="A292" s="1"/>
      <c r="B292" s="1"/>
      <c r="C292" s="1"/>
      <c r="D292" s="1"/>
      <c r="E292" s="1"/>
      <c r="F292" s="1"/>
      <c r="G292" s="11"/>
      <c r="H292" s="11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1"/>
      <c r="H293" s="11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1"/>
      <c r="H294" s="11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1"/>
      <c r="H295" s="11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1"/>
      <c r="H296" s="11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1"/>
      <c r="H297" s="11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1"/>
      <c r="H298" s="11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1"/>
      <c r="H299" s="11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1"/>
      <c r="H300" s="11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1"/>
      <c r="H301" s="11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1"/>
      <c r="H302" s="11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1"/>
      <c r="H303" s="11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1"/>
      <c r="H304" s="11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1"/>
      <c r="H305" s="11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1"/>
      <c r="H306" s="11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1"/>
      <c r="H307" s="11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90"/>
      <c r="H308" s="90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90"/>
      <c r="H309" s="90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90"/>
      <c r="H310" s="90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90"/>
      <c r="H311" s="90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90"/>
      <c r="H312" s="90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90"/>
      <c r="H313" s="90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90"/>
      <c r="H314" s="90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90"/>
      <c r="H315" s="90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90"/>
      <c r="H316" s="90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90"/>
      <c r="H317" s="90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90"/>
      <c r="H318" s="90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90"/>
      <c r="H319" s="90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90"/>
      <c r="H320" s="90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90"/>
      <c r="H321" s="90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90"/>
      <c r="H322" s="90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90"/>
      <c r="H323" s="90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90"/>
      <c r="H324" s="90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90"/>
      <c r="H325" s="90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90"/>
      <c r="H326" s="90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90"/>
      <c r="H327" s="90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90"/>
      <c r="H328" s="90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90"/>
      <c r="H329" s="90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90"/>
      <c r="H330" s="90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90"/>
      <c r="H331" s="90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90"/>
      <c r="H332" s="90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90"/>
      <c r="H333" s="90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90"/>
      <c r="H334" s="90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90"/>
      <c r="H335" s="90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90"/>
      <c r="H336" s="90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90"/>
      <c r="H337" s="90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90"/>
      <c r="H338" s="90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90"/>
      <c r="H339" s="90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90"/>
      <c r="H340" s="90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90"/>
      <c r="H341" s="90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90"/>
      <c r="H342" s="90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90"/>
      <c r="H343" s="90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0"/>
      <c r="H344" s="90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0"/>
      <c r="H345" s="90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0"/>
      <c r="H346" s="90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0"/>
      <c r="H347" s="90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0"/>
      <c r="H348" s="90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0"/>
      <c r="H349" s="90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0"/>
      <c r="H350" s="90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0"/>
      <c r="H351" s="90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0"/>
      <c r="H352" s="90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0"/>
      <c r="H353" s="90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0"/>
      <c r="H354" s="90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0"/>
      <c r="H355" s="90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0"/>
      <c r="H356" s="90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0"/>
      <c r="H357" s="90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0"/>
      <c r="H358" s="90"/>
      <c r="J358" s="1"/>
      <c r="K358" s="1"/>
    </row>
  </sheetData>
  <mergeCells count="321">
    <mergeCell ref="G355:H355"/>
    <mergeCell ref="G356:H356"/>
    <mergeCell ref="G357:H357"/>
    <mergeCell ref="G358:H358"/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31:H331"/>
    <mergeCell ref="G332:H332"/>
    <mergeCell ref="G333:H333"/>
    <mergeCell ref="G334:H334"/>
    <mergeCell ref="G335:H335"/>
    <mergeCell ref="G336:H336"/>
    <mergeCell ref="G325:H325"/>
    <mergeCell ref="G326:H326"/>
    <mergeCell ref="G327:H327"/>
    <mergeCell ref="G328:H328"/>
    <mergeCell ref="G329:H329"/>
    <mergeCell ref="G330:H330"/>
    <mergeCell ref="G319:H319"/>
    <mergeCell ref="G320:H320"/>
    <mergeCell ref="G321:H321"/>
    <mergeCell ref="G322:H322"/>
    <mergeCell ref="G323:H323"/>
    <mergeCell ref="G324:H324"/>
    <mergeCell ref="G313:H313"/>
    <mergeCell ref="G314:H314"/>
    <mergeCell ref="G315:H315"/>
    <mergeCell ref="G316:H316"/>
    <mergeCell ref="G317:H317"/>
    <mergeCell ref="G318:H318"/>
    <mergeCell ref="E257:F257"/>
    <mergeCell ref="G308:H308"/>
    <mergeCell ref="G309:H309"/>
    <mergeCell ref="G310:H310"/>
    <mergeCell ref="G311:H311"/>
    <mergeCell ref="G312:H31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53:F53"/>
    <mergeCell ref="E54:F54"/>
    <mergeCell ref="E55:F55"/>
    <mergeCell ref="E56:F56"/>
    <mergeCell ref="E57:F57"/>
    <mergeCell ref="E58:F58"/>
    <mergeCell ref="E47:F47"/>
    <mergeCell ref="E48:F48"/>
    <mergeCell ref="E49:F49"/>
    <mergeCell ref="E50:F50"/>
    <mergeCell ref="E51:F51"/>
    <mergeCell ref="E52:F52"/>
    <mergeCell ref="E41:F41"/>
    <mergeCell ref="E42:F42"/>
    <mergeCell ref="E43:F43"/>
    <mergeCell ref="E44:F44"/>
    <mergeCell ref="E45:F45"/>
    <mergeCell ref="E46:F46"/>
    <mergeCell ref="E35:F35"/>
    <mergeCell ref="E36:F36"/>
    <mergeCell ref="E37:F37"/>
    <mergeCell ref="E38:F38"/>
    <mergeCell ref="E39:F39"/>
    <mergeCell ref="E40:F40"/>
    <mergeCell ref="E33:F33"/>
    <mergeCell ref="L33:N33"/>
    <mergeCell ref="E34:F34"/>
    <mergeCell ref="B32:D32"/>
    <mergeCell ref="E32:F32"/>
    <mergeCell ref="G32:H32"/>
    <mergeCell ref="E22:F22"/>
    <mergeCell ref="G22:H22"/>
    <mergeCell ref="E23:F23"/>
    <mergeCell ref="G23:H23"/>
    <mergeCell ref="B25:G25"/>
    <mergeCell ref="E24:F24"/>
    <mergeCell ref="G24:H24"/>
    <mergeCell ref="B26:G26"/>
    <mergeCell ref="B27:G27"/>
    <mergeCell ref="E21:F21"/>
    <mergeCell ref="G21:H21"/>
    <mergeCell ref="B17:D17"/>
    <mergeCell ref="E17:F17"/>
    <mergeCell ref="G17:H17"/>
    <mergeCell ref="E18:F18"/>
    <mergeCell ref="G18:H18"/>
    <mergeCell ref="E19:F19"/>
    <mergeCell ref="G19:H19"/>
    <mergeCell ref="B15:D15"/>
    <mergeCell ref="G15:H15"/>
    <mergeCell ref="B16:D16"/>
    <mergeCell ref="E16:F16"/>
    <mergeCell ref="G16:H16"/>
    <mergeCell ref="E14:F14"/>
    <mergeCell ref="G14:H14"/>
    <mergeCell ref="E20:F20"/>
    <mergeCell ref="G20:H20"/>
    <mergeCell ref="B11:D11"/>
    <mergeCell ref="B12:D12"/>
    <mergeCell ref="E12:F12"/>
    <mergeCell ref="G12:H12"/>
    <mergeCell ref="B13:D13"/>
    <mergeCell ref="E13:F13"/>
    <mergeCell ref="G13:H13"/>
    <mergeCell ref="B6:I6"/>
    <mergeCell ref="B7:D7"/>
    <mergeCell ref="B8:D8"/>
    <mergeCell ref="F8:G8"/>
    <mergeCell ref="B9:D9"/>
    <mergeCell ref="E9:F9"/>
    <mergeCell ref="G9:H9"/>
  </mergeCells>
  <pageMargins left="0.51181102362204722" right="0.51181102362204722" top="0.74803149606299213" bottom="0.74803149606299213" header="0.51181102362204722" footer="0.51181102362204722"/>
  <pageSetup scale="7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N375"/>
  <sheetViews>
    <sheetView showGridLines="0" tabSelected="1" view="pageBreakPreview" topLeftCell="A32" zoomScaleNormal="100" zoomScaleSheetLayoutView="100" workbookViewId="0">
      <selection activeCell="J38" sqref="J38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60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0.42578125" style="1" customWidth="1"/>
    <col min="12" max="12" width="49.85546875" style="1" bestFit="1" customWidth="1"/>
    <col min="13" max="14" width="15.28515625" style="1" bestFit="1" customWidth="1"/>
    <col min="15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111" t="s">
        <v>41</v>
      </c>
      <c r="C2" s="111"/>
      <c r="D2" s="111"/>
      <c r="E2" s="111"/>
      <c r="F2" s="111"/>
      <c r="G2" s="111"/>
      <c r="H2" s="111"/>
      <c r="I2" s="111"/>
    </row>
    <row r="3" spans="2:13" ht="13.5" hidden="1" customHeight="1" x14ac:dyDescent="0.25">
      <c r="B3" s="112" t="e">
        <f>UPPER(#REF!)</f>
        <v>#REF!</v>
      </c>
      <c r="C3" s="112"/>
      <c r="D3" s="112"/>
      <c r="E3" s="12"/>
      <c r="F3" s="12"/>
      <c r="G3" s="12"/>
      <c r="H3" s="12"/>
      <c r="I3" s="13"/>
    </row>
    <row r="4" spans="2:13" ht="12.75" customHeight="1" x14ac:dyDescent="0.25">
      <c r="B4" s="113" t="s">
        <v>6</v>
      </c>
      <c r="C4" s="113"/>
      <c r="D4" s="113"/>
      <c r="E4" s="14">
        <v>0.79166666666666663</v>
      </c>
      <c r="F4" s="114" t="s">
        <v>13</v>
      </c>
      <c r="G4" s="115"/>
      <c r="H4" s="15">
        <v>0.11458333333333333</v>
      </c>
      <c r="I4" s="16">
        <f ca="1">NOW()</f>
        <v>42761.528137037036</v>
      </c>
    </row>
    <row r="5" spans="2:13" ht="15.75" x14ac:dyDescent="0.25">
      <c r="B5" s="116" t="s">
        <v>29</v>
      </c>
      <c r="C5" s="116"/>
      <c r="D5" s="116"/>
      <c r="E5" s="117" t="s">
        <v>9</v>
      </c>
      <c r="F5" s="117"/>
      <c r="G5" s="117" t="s">
        <v>7</v>
      </c>
      <c r="H5" s="117"/>
      <c r="I5" s="46">
        <v>240</v>
      </c>
      <c r="J5" s="79"/>
      <c r="K5" s="79" t="s">
        <v>31</v>
      </c>
      <c r="M5" s="3"/>
    </row>
    <row r="6" spans="2:13" ht="6.75" customHeight="1" x14ac:dyDescent="0.25">
      <c r="B6" s="77"/>
      <c r="C6" s="77"/>
      <c r="D6" s="77"/>
      <c r="E6" s="78"/>
      <c r="F6" s="78"/>
      <c r="G6" s="78"/>
      <c r="H6" s="78"/>
      <c r="I6" s="18"/>
      <c r="J6" s="79"/>
      <c r="K6" s="79"/>
    </row>
    <row r="7" spans="2:13" ht="14.25" customHeight="1" x14ac:dyDescent="0.25">
      <c r="B7" s="4" t="s">
        <v>20</v>
      </c>
      <c r="C7" s="4"/>
      <c r="D7" s="4"/>
      <c r="E7" s="105">
        <v>5000000</v>
      </c>
      <c r="F7" s="105"/>
      <c r="G7" s="106">
        <v>1</v>
      </c>
      <c r="H7" s="106"/>
      <c r="I7" s="19">
        <f>E7*G7</f>
        <v>5000000</v>
      </c>
      <c r="J7" s="79"/>
      <c r="K7" s="27">
        <v>3490000</v>
      </c>
    </row>
    <row r="8" spans="2:13" ht="36" customHeight="1" x14ac:dyDescent="0.25">
      <c r="B8" s="109" t="s">
        <v>35</v>
      </c>
      <c r="C8" s="109"/>
      <c r="D8" s="109"/>
      <c r="E8" s="106" t="s">
        <v>8</v>
      </c>
      <c r="F8" s="106"/>
      <c r="G8" s="106" t="s">
        <v>8</v>
      </c>
      <c r="H8" s="106"/>
      <c r="I8" s="69" t="s">
        <v>8</v>
      </c>
      <c r="J8" s="11"/>
      <c r="K8" s="11"/>
    </row>
    <row r="9" spans="2:13" x14ac:dyDescent="0.25">
      <c r="B9" s="110" t="s">
        <v>51</v>
      </c>
      <c r="C9" s="110"/>
      <c r="D9" s="110"/>
      <c r="E9" s="105"/>
      <c r="F9" s="105"/>
      <c r="G9" s="106"/>
      <c r="H9" s="106"/>
      <c r="I9" s="68"/>
      <c r="J9" s="11"/>
      <c r="K9" s="11"/>
    </row>
    <row r="10" spans="2:13" ht="14.25" customHeight="1" x14ac:dyDescent="0.25">
      <c r="B10" s="20" t="s">
        <v>5</v>
      </c>
      <c r="C10" s="4"/>
      <c r="D10" s="4"/>
      <c r="E10" s="105">
        <v>2000</v>
      </c>
      <c r="F10" s="105"/>
      <c r="G10" s="106">
        <f>+I5</f>
        <v>240</v>
      </c>
      <c r="H10" s="106"/>
      <c r="I10" s="68">
        <f>E10*G10</f>
        <v>480000</v>
      </c>
      <c r="J10" s="11"/>
      <c r="K10" s="11"/>
    </row>
    <row r="11" spans="2:13" ht="14.25" customHeight="1" x14ac:dyDescent="0.25">
      <c r="B11" s="20" t="s">
        <v>4</v>
      </c>
      <c r="C11" s="4"/>
      <c r="D11" s="4"/>
      <c r="E11" s="105">
        <v>3200</v>
      </c>
      <c r="F11" s="105"/>
      <c r="G11" s="106">
        <f>+I5</f>
        <v>240</v>
      </c>
      <c r="H11" s="106"/>
      <c r="I11" s="68">
        <f>E11*G11</f>
        <v>768000</v>
      </c>
      <c r="J11" s="11"/>
      <c r="K11" s="11"/>
    </row>
    <row r="12" spans="2:13" ht="14.25" customHeight="1" x14ac:dyDescent="0.25">
      <c r="B12" s="4" t="s">
        <v>26</v>
      </c>
      <c r="C12" s="4"/>
      <c r="D12" s="4"/>
      <c r="E12" s="105">
        <v>5800</v>
      </c>
      <c r="F12" s="105"/>
      <c r="G12" s="106">
        <f>+I5</f>
        <v>240</v>
      </c>
      <c r="H12" s="106"/>
      <c r="I12" s="68">
        <f>E12*G12</f>
        <v>1392000</v>
      </c>
      <c r="J12" s="11"/>
      <c r="K12" s="11"/>
    </row>
    <row r="13" spans="2:13" ht="14.25" customHeight="1" x14ac:dyDescent="0.25">
      <c r="B13" s="4" t="s">
        <v>15</v>
      </c>
      <c r="C13" s="4"/>
      <c r="D13" s="4"/>
      <c r="E13" s="105">
        <v>43900</v>
      </c>
      <c r="F13" s="105"/>
      <c r="G13" s="106">
        <f>I5-G14</f>
        <v>235</v>
      </c>
      <c r="H13" s="106"/>
      <c r="I13" s="68">
        <f>E13*G13</f>
        <v>10316500</v>
      </c>
      <c r="J13" s="11"/>
      <c r="K13" s="11"/>
    </row>
    <row r="14" spans="2:13" x14ac:dyDescent="0.25">
      <c r="B14" s="4" t="s">
        <v>11</v>
      </c>
      <c r="C14" s="4"/>
      <c r="D14" s="4"/>
      <c r="E14" s="105">
        <v>22000</v>
      </c>
      <c r="F14" s="105"/>
      <c r="G14" s="106">
        <v>5</v>
      </c>
      <c r="H14" s="106"/>
      <c r="I14" s="68">
        <f>E14*G14</f>
        <v>110000</v>
      </c>
      <c r="J14" s="11"/>
      <c r="K14" s="11"/>
    </row>
    <row r="15" spans="2:13" x14ac:dyDescent="0.25">
      <c r="B15" s="4" t="s">
        <v>16</v>
      </c>
      <c r="C15" s="4"/>
      <c r="D15" s="4"/>
      <c r="E15" s="105">
        <v>5800</v>
      </c>
      <c r="F15" s="105"/>
      <c r="G15" s="106">
        <f>+I5</f>
        <v>240</v>
      </c>
      <c r="H15" s="106"/>
      <c r="I15" s="19">
        <f>+G15*E15</f>
        <v>1392000</v>
      </c>
      <c r="J15" s="11"/>
      <c r="K15" s="11"/>
    </row>
    <row r="16" spans="2:13" x14ac:dyDescent="0.25">
      <c r="B16" s="48"/>
      <c r="C16" s="48"/>
      <c r="D16" s="48"/>
      <c r="E16" s="105"/>
      <c r="F16" s="105"/>
      <c r="G16" s="106"/>
      <c r="H16" s="106"/>
      <c r="I16" s="19"/>
      <c r="J16" s="11"/>
      <c r="K16" s="11"/>
    </row>
    <row r="17" spans="2:13" ht="17.100000000000001" customHeight="1" x14ac:dyDescent="0.25">
      <c r="B17" s="107" t="s">
        <v>27</v>
      </c>
      <c r="C17" s="107"/>
      <c r="D17" s="107"/>
      <c r="E17" s="105"/>
      <c r="F17" s="105"/>
      <c r="G17" s="106"/>
      <c r="H17" s="106"/>
      <c r="I17" s="19"/>
      <c r="J17" s="11"/>
      <c r="K17" s="11"/>
    </row>
    <row r="18" spans="2:13" ht="17.100000000000001" customHeight="1" x14ac:dyDescent="0.25">
      <c r="B18" s="108" t="s">
        <v>43</v>
      </c>
      <c r="C18" s="108"/>
      <c r="D18" s="108"/>
      <c r="E18" s="68"/>
      <c r="F18" s="68"/>
      <c r="G18" s="69"/>
      <c r="H18" s="69"/>
      <c r="I18" s="19"/>
      <c r="J18" s="11"/>
      <c r="K18" s="11"/>
    </row>
    <row r="19" spans="2:13" ht="17.100000000000001" customHeight="1" x14ac:dyDescent="0.25">
      <c r="B19" s="20" t="s">
        <v>28</v>
      </c>
      <c r="C19" s="20"/>
      <c r="D19" s="20"/>
      <c r="E19" s="105">
        <v>52400</v>
      </c>
      <c r="F19" s="105"/>
      <c r="G19" s="106">
        <f>ROUNDUP(((G13*1)/10),0)+1</f>
        <v>25</v>
      </c>
      <c r="H19" s="106"/>
      <c r="I19" s="19">
        <f>G19*E19</f>
        <v>1310000</v>
      </c>
      <c r="J19" s="106">
        <f>ROUNDUP(((G12*1)/8),0)</f>
        <v>30</v>
      </c>
      <c r="K19" s="106"/>
    </row>
    <row r="20" spans="2:13" ht="17.100000000000001" customHeight="1" x14ac:dyDescent="0.25">
      <c r="B20" s="10" t="s">
        <v>33</v>
      </c>
      <c r="C20" s="5"/>
      <c r="D20" s="33"/>
      <c r="E20" s="105">
        <v>49900</v>
      </c>
      <c r="F20" s="105"/>
      <c r="G20" s="106">
        <f>ROUNDUP((J20/2),0)</f>
        <v>15</v>
      </c>
      <c r="H20" s="106"/>
      <c r="I20" s="19">
        <f>G20*E20</f>
        <v>748500</v>
      </c>
      <c r="J20" s="11">
        <f>ROUNDUP(((G13*1)/8),0)</f>
        <v>30</v>
      </c>
      <c r="K20" s="11"/>
    </row>
    <row r="21" spans="2:13" ht="17.100000000000001" customHeight="1" x14ac:dyDescent="0.25">
      <c r="B21" s="10" t="s">
        <v>54</v>
      </c>
      <c r="C21" s="5"/>
      <c r="D21" s="33"/>
      <c r="E21" s="105">
        <v>59900</v>
      </c>
      <c r="F21" s="105"/>
      <c r="G21" s="106">
        <f>ROUNDDOWN((J20/2),0)</f>
        <v>15</v>
      </c>
      <c r="H21" s="106"/>
      <c r="I21" s="19">
        <f>G21*E21</f>
        <v>898500</v>
      </c>
      <c r="J21" s="11"/>
      <c r="K21" s="11"/>
    </row>
    <row r="22" spans="2:13" ht="17.100000000000001" customHeight="1" x14ac:dyDescent="0.25">
      <c r="B22" s="10" t="s">
        <v>52</v>
      </c>
      <c r="C22" s="5"/>
      <c r="D22" s="33"/>
      <c r="E22" s="105">
        <v>2900</v>
      </c>
      <c r="F22" s="105"/>
      <c r="G22" s="106">
        <f>+G13</f>
        <v>235</v>
      </c>
      <c r="H22" s="106"/>
      <c r="I22" s="19">
        <f>G22*E22</f>
        <v>681500</v>
      </c>
      <c r="J22" s="11"/>
      <c r="K22" s="11"/>
    </row>
    <row r="23" spans="2:13" ht="17.100000000000001" hidden="1" customHeight="1" x14ac:dyDescent="0.25">
      <c r="B23" s="10" t="s">
        <v>36</v>
      </c>
      <c r="C23" s="20"/>
      <c r="D23" s="20"/>
      <c r="E23" s="105">
        <v>145000</v>
      </c>
      <c r="F23" s="105"/>
      <c r="G23" s="106">
        <f>ROUNDUP(((G13*5)*50%/18),0)</f>
        <v>33</v>
      </c>
      <c r="H23" s="106"/>
      <c r="I23" s="19"/>
      <c r="J23" s="11"/>
      <c r="K23" s="11">
        <f>200*4</f>
        <v>800</v>
      </c>
      <c r="L23" s="45">
        <v>1</v>
      </c>
    </row>
    <row r="24" spans="2:13" ht="17.100000000000001" hidden="1" customHeight="1" x14ac:dyDescent="0.25">
      <c r="B24" s="10" t="s">
        <v>37</v>
      </c>
      <c r="C24" s="20"/>
      <c r="D24" s="20"/>
      <c r="E24" s="105">
        <v>145000</v>
      </c>
      <c r="F24" s="105"/>
      <c r="G24" s="106">
        <f>ROUNDUP(((G13*5)*10%/18),0)</f>
        <v>7</v>
      </c>
      <c r="H24" s="106"/>
      <c r="I24" s="19"/>
      <c r="J24" s="11"/>
      <c r="K24" s="11">
        <f>+L24*K23</f>
        <v>320</v>
      </c>
      <c r="L24" s="45">
        <v>0.4</v>
      </c>
      <c r="M24" s="1">
        <f>+K24/15</f>
        <v>21.333333333333332</v>
      </c>
    </row>
    <row r="25" spans="2:13" ht="17.100000000000001" customHeight="1" x14ac:dyDescent="0.25">
      <c r="B25" s="10" t="s">
        <v>44</v>
      </c>
      <c r="C25" s="20"/>
      <c r="D25" s="20"/>
      <c r="E25" s="105">
        <v>30000</v>
      </c>
      <c r="F25" s="105"/>
      <c r="G25" s="106">
        <f>+G24+G23</f>
        <v>40</v>
      </c>
      <c r="H25" s="106"/>
      <c r="I25" s="19">
        <f>E25*G25</f>
        <v>1200000</v>
      </c>
      <c r="J25" s="11"/>
      <c r="K25" s="11"/>
      <c r="L25" s="45"/>
    </row>
    <row r="26" spans="2:13" ht="17.100000000000001" customHeight="1" x14ac:dyDescent="0.25">
      <c r="B26" s="10" t="s">
        <v>45</v>
      </c>
      <c r="C26" s="20"/>
      <c r="D26" s="20"/>
      <c r="E26" s="105">
        <v>30000</v>
      </c>
      <c r="F26" s="105"/>
      <c r="G26" s="106">
        <f>ROUNDUP(((G13*5)*40%/15),0)</f>
        <v>32</v>
      </c>
      <c r="H26" s="106"/>
      <c r="I26" s="19">
        <f>E26*G26</f>
        <v>960000</v>
      </c>
      <c r="J26" s="11"/>
      <c r="K26" s="11">
        <f>+L26*K23</f>
        <v>400</v>
      </c>
      <c r="L26" s="45">
        <v>0.5</v>
      </c>
      <c r="M26" s="1">
        <f>+K26/18</f>
        <v>22.222222222222221</v>
      </c>
    </row>
    <row r="27" spans="2:13" x14ac:dyDescent="0.25">
      <c r="B27" s="121" t="s">
        <v>14</v>
      </c>
      <c r="C27" s="121"/>
      <c r="D27" s="121"/>
      <c r="E27" s="105">
        <v>11500</v>
      </c>
      <c r="F27" s="105"/>
      <c r="G27" s="106">
        <f>+I5</f>
        <v>240</v>
      </c>
      <c r="H27" s="106"/>
      <c r="I27" s="19">
        <f>G27*E27</f>
        <v>2760000</v>
      </c>
      <c r="J27" s="11" t="e">
        <f>+#REF!/6</f>
        <v>#REF!</v>
      </c>
      <c r="K27" s="11">
        <f>+L27*K23</f>
        <v>80</v>
      </c>
      <c r="L27" s="45">
        <v>0.1</v>
      </c>
      <c r="M27" s="1">
        <f>+K27/18</f>
        <v>4.4444444444444446</v>
      </c>
    </row>
    <row r="28" spans="2:13" x14ac:dyDescent="0.25">
      <c r="B28" s="49" t="s">
        <v>1</v>
      </c>
      <c r="C28" s="49"/>
      <c r="D28" s="49"/>
      <c r="E28" s="106" t="s">
        <v>8</v>
      </c>
      <c r="F28" s="106"/>
      <c r="G28" s="106" t="s">
        <v>8</v>
      </c>
      <c r="H28" s="106"/>
      <c r="I28" s="69" t="s">
        <v>8</v>
      </c>
      <c r="J28" s="11"/>
      <c r="K28" s="11"/>
    </row>
    <row r="29" spans="2:13" x14ac:dyDescent="0.25">
      <c r="B29" s="20" t="s">
        <v>10</v>
      </c>
      <c r="C29" s="20"/>
      <c r="D29" s="20"/>
      <c r="E29" s="105">
        <v>110000</v>
      </c>
      <c r="F29" s="105"/>
      <c r="G29" s="106">
        <f>IF(I5&lt;80,8,ROUND((I5*10%),0))-2</f>
        <v>22</v>
      </c>
      <c r="H29" s="106"/>
      <c r="I29" s="19">
        <f>G29*E29</f>
        <v>2420000</v>
      </c>
      <c r="J29" s="11"/>
      <c r="K29" s="11"/>
    </row>
    <row r="30" spans="2:13" x14ac:dyDescent="0.25">
      <c r="B30" s="118" t="s">
        <v>34</v>
      </c>
      <c r="C30" s="118"/>
      <c r="D30" s="118"/>
      <c r="E30" s="105">
        <v>1880000</v>
      </c>
      <c r="F30" s="105"/>
      <c r="G30" s="106">
        <v>1</v>
      </c>
      <c r="H30" s="106"/>
      <c r="I30" s="19">
        <f>E30*G30</f>
        <v>1880000</v>
      </c>
      <c r="J30" s="11"/>
      <c r="K30" s="11"/>
    </row>
    <row r="31" spans="2:13" ht="15.75" thickBot="1" x14ac:dyDescent="0.3">
      <c r="B31" s="100" t="s">
        <v>17</v>
      </c>
      <c r="C31" s="100"/>
      <c r="D31" s="100"/>
      <c r="E31" s="100"/>
      <c r="F31" s="100"/>
      <c r="G31" s="100"/>
      <c r="H31" s="21"/>
      <c r="I31" s="50">
        <f>SUM(I7:I30)</f>
        <v>32317000</v>
      </c>
      <c r="J31" s="11"/>
      <c r="K31" s="11"/>
    </row>
    <row r="32" spans="2:13" ht="7.5" customHeight="1" thickTop="1" x14ac:dyDescent="0.25">
      <c r="B32" s="22"/>
      <c r="C32" s="22"/>
      <c r="D32" s="22"/>
      <c r="E32" s="19"/>
      <c r="F32" s="19"/>
      <c r="G32" s="21"/>
      <c r="H32" s="21"/>
      <c r="I32" s="23"/>
      <c r="J32" s="11"/>
      <c r="K32" s="11"/>
    </row>
    <row r="33" spans="1:11" x14ac:dyDescent="0.25">
      <c r="A33" s="7"/>
      <c r="B33" s="101"/>
      <c r="C33" s="101"/>
      <c r="D33" s="101"/>
      <c r="E33" s="102"/>
      <c r="F33" s="102"/>
      <c r="G33" s="103"/>
      <c r="H33" s="103"/>
      <c r="I33" s="27"/>
      <c r="K33" s="1">
        <f>7.5*36</f>
        <v>270</v>
      </c>
    </row>
    <row r="34" spans="1:11" ht="15.75" x14ac:dyDescent="0.25">
      <c r="A34" s="7"/>
      <c r="B34" s="104" t="s">
        <v>42</v>
      </c>
      <c r="C34" s="104"/>
      <c r="D34" s="104"/>
      <c r="E34" s="104"/>
      <c r="F34" s="72"/>
      <c r="G34" s="73"/>
      <c r="H34" s="73"/>
      <c r="I34" s="27"/>
    </row>
    <row r="35" spans="1:11" x14ac:dyDescent="0.25">
      <c r="A35" s="7"/>
      <c r="B35" s="30" t="s">
        <v>23</v>
      </c>
      <c r="C35" s="30"/>
      <c r="D35" s="30"/>
      <c r="E35" s="99"/>
      <c r="F35" s="99"/>
      <c r="G35" s="99">
        <v>0.1</v>
      </c>
      <c r="H35" s="99"/>
      <c r="I35" s="31">
        <f>+I7*G35</f>
        <v>500000</v>
      </c>
      <c r="J35" s="39" t="e">
        <f>+#REF!-G35</f>
        <v>#REF!</v>
      </c>
    </row>
    <row r="36" spans="1:11" x14ac:dyDescent="0.25">
      <c r="A36" s="7"/>
      <c r="B36" s="10" t="s">
        <v>45</v>
      </c>
      <c r="C36" s="30"/>
      <c r="D36" s="30"/>
      <c r="E36" s="70"/>
      <c r="F36" s="70"/>
      <c r="G36" s="99">
        <v>1</v>
      </c>
      <c r="H36" s="99"/>
      <c r="I36" s="27">
        <f>+G36*I26</f>
        <v>960000</v>
      </c>
      <c r="J36" s="39"/>
    </row>
    <row r="37" spans="1:11" x14ac:dyDescent="0.25">
      <c r="A37" s="7"/>
      <c r="B37" s="32" t="s">
        <v>24</v>
      </c>
      <c r="C37" s="32"/>
      <c r="D37" s="32"/>
      <c r="E37" s="99"/>
      <c r="F37" s="99"/>
      <c r="G37" s="99">
        <v>1</v>
      </c>
      <c r="H37" s="99"/>
      <c r="I37" s="27">
        <f>+I15</f>
        <v>1392000</v>
      </c>
      <c r="J37" s="39" t="e">
        <f>+#REF!-G37</f>
        <v>#REF!</v>
      </c>
    </row>
    <row r="38" spans="1:11" x14ac:dyDescent="0.25">
      <c r="A38" s="7"/>
      <c r="B38" s="32" t="s">
        <v>25</v>
      </c>
      <c r="C38" s="32"/>
      <c r="D38" s="32"/>
      <c r="E38" s="123"/>
      <c r="F38" s="123"/>
      <c r="G38" s="99">
        <v>0.5</v>
      </c>
      <c r="H38" s="99"/>
      <c r="I38" s="27">
        <f>+I30*G38</f>
        <v>940000</v>
      </c>
      <c r="J38" s="39" t="e">
        <f>+#REF!-G38</f>
        <v>#REF!</v>
      </c>
    </row>
    <row r="39" spans="1:11" ht="15.75" thickBot="1" x14ac:dyDescent="0.3">
      <c r="A39" s="7"/>
      <c r="B39" s="95" t="s">
        <v>21</v>
      </c>
      <c r="C39" s="95"/>
      <c r="D39" s="95"/>
      <c r="E39" s="95"/>
      <c r="F39" s="95"/>
      <c r="G39" s="95"/>
      <c r="H39" s="28"/>
      <c r="I39" s="29">
        <f>+SUM(I35:I38)</f>
        <v>3792000</v>
      </c>
    </row>
    <row r="40" spans="1:11" ht="16.5" thickTop="1" thickBot="1" x14ac:dyDescent="0.3">
      <c r="A40" s="7"/>
      <c r="B40" s="95" t="s">
        <v>22</v>
      </c>
      <c r="C40" s="95"/>
      <c r="D40" s="95"/>
      <c r="E40" s="95"/>
      <c r="F40" s="95"/>
      <c r="G40" s="95"/>
      <c r="H40" s="28"/>
      <c r="I40" s="29">
        <f>+I31-I39</f>
        <v>28525000</v>
      </c>
      <c r="J40" s="40" t="e">
        <f>+I40-30608900-#REF!-#REF!-#REF!</f>
        <v>#REF!</v>
      </c>
      <c r="K40" s="40" t="e">
        <f>+#REF!+#REF!++#REF!</f>
        <v>#REF!</v>
      </c>
    </row>
    <row r="41" spans="1:11" ht="16.5" thickTop="1" thickBot="1" x14ac:dyDescent="0.3">
      <c r="A41" s="7"/>
      <c r="B41" s="95" t="s">
        <v>83</v>
      </c>
      <c r="C41" s="95"/>
      <c r="D41" s="95"/>
      <c r="E41" s="95"/>
      <c r="F41" s="95"/>
      <c r="G41" s="95"/>
      <c r="H41" s="28"/>
      <c r="I41" s="29">
        <f>+I40*0.19</f>
        <v>5419750</v>
      </c>
      <c r="J41" s="1">
        <f>+I40*3/100</f>
        <v>855750</v>
      </c>
      <c r="K41" s="40" t="e">
        <f>+I40-K40</f>
        <v>#REF!</v>
      </c>
    </row>
    <row r="42" spans="1:11" ht="16.5" thickTop="1" thickBot="1" x14ac:dyDescent="0.3">
      <c r="A42" s="7"/>
      <c r="B42" s="95" t="s">
        <v>85</v>
      </c>
      <c r="C42" s="95"/>
      <c r="D42" s="95"/>
      <c r="E42" s="95"/>
      <c r="F42" s="95"/>
      <c r="G42" s="95"/>
      <c r="H42" s="28"/>
      <c r="I42" s="29">
        <f>+I40*0.04</f>
        <v>1141000</v>
      </c>
      <c r="K42" s="40"/>
    </row>
    <row r="43" spans="1:11" ht="16.5" thickTop="1" thickBot="1" x14ac:dyDescent="0.3">
      <c r="A43" s="7"/>
      <c r="B43" s="95" t="s">
        <v>47</v>
      </c>
      <c r="C43" s="95"/>
      <c r="D43" s="95"/>
      <c r="E43" s="95"/>
      <c r="F43" s="95"/>
      <c r="G43" s="95"/>
      <c r="H43" s="28"/>
      <c r="I43" s="29">
        <f>+I40+I41-I42</f>
        <v>32803750</v>
      </c>
      <c r="J43" s="1">
        <f>+I40*4/100</f>
        <v>1141000</v>
      </c>
    </row>
    <row r="44" spans="1:11" ht="15.75" thickTop="1" x14ac:dyDescent="0.25">
      <c r="A44" s="7"/>
      <c r="B44" s="97" t="str">
        <f>IF($A44&gt;0,VLOOKUP($A44,[2]ADICIONALES!$A$1:$C$200,2,FALSE),"")</f>
        <v/>
      </c>
      <c r="C44" s="97"/>
      <c r="D44" s="97"/>
      <c r="E44" s="98" t="str">
        <f>IF($A44&gt;0,VLOOKUP($A44,[2]ADICIONALES!$A$1:$C$200,3,FALSE),"")</f>
        <v/>
      </c>
      <c r="F44" s="98"/>
      <c r="G44" s="11"/>
      <c r="H44" s="74"/>
      <c r="I44" s="8" t="str">
        <f>IF($H44&gt;0,E44*H44,"")</f>
        <v/>
      </c>
    </row>
    <row r="45" spans="1:11" s="9" customFormat="1" ht="15.75" thickBot="1" x14ac:dyDescent="0.3">
      <c r="A45" s="7"/>
      <c r="B45" s="95" t="s">
        <v>48</v>
      </c>
      <c r="C45" s="95"/>
      <c r="D45" s="95"/>
      <c r="E45" s="95"/>
      <c r="F45" s="95"/>
      <c r="G45" s="95"/>
      <c r="H45" s="28"/>
      <c r="I45" s="29">
        <v>7000000</v>
      </c>
    </row>
    <row r="46" spans="1:11" s="81" customFormat="1" ht="16.5" thickTop="1" thickBot="1" x14ac:dyDescent="0.3">
      <c r="A46" s="7"/>
      <c r="B46" s="95" t="s">
        <v>89</v>
      </c>
      <c r="C46" s="95"/>
      <c r="D46" s="95"/>
      <c r="E46" s="95"/>
      <c r="F46" s="95"/>
      <c r="G46" s="95"/>
      <c r="H46" s="28"/>
      <c r="I46" s="29">
        <v>25803750</v>
      </c>
    </row>
    <row r="47" spans="1:11" ht="16.5" thickTop="1" thickBot="1" x14ac:dyDescent="0.3">
      <c r="B47" s="95" t="s">
        <v>50</v>
      </c>
      <c r="C47" s="95"/>
      <c r="D47" s="95"/>
      <c r="E47" s="95"/>
      <c r="F47" s="95"/>
      <c r="G47" s="95"/>
      <c r="H47" s="28"/>
      <c r="I47" s="29">
        <f>+I43-I45-I46</f>
        <v>0</v>
      </c>
    </row>
    <row r="48" spans="1:11" s="3" customFormat="1" ht="15.75" thickTop="1" x14ac:dyDescent="0.25">
      <c r="A48" s="1"/>
      <c r="B48" s="1"/>
      <c r="C48" s="1"/>
      <c r="D48" s="1"/>
      <c r="E48" s="91"/>
      <c r="F48" s="91"/>
      <c r="G48" s="11"/>
      <c r="H48" s="74"/>
      <c r="J48" s="1"/>
      <c r="K48" s="1"/>
    </row>
    <row r="49" spans="1:14" s="3" customFormat="1" ht="15.75" thickBot="1" x14ac:dyDescent="0.3">
      <c r="A49" s="1"/>
      <c r="B49" s="96" t="s">
        <v>49</v>
      </c>
      <c r="C49" s="96"/>
      <c r="D49" s="96"/>
      <c r="E49" s="96"/>
      <c r="F49" s="96"/>
      <c r="G49" s="11"/>
      <c r="H49" s="74"/>
      <c r="I49" s="29">
        <f>+SUM(I10:I26)*10%</f>
        <v>2025700</v>
      </c>
      <c r="J49" s="1"/>
      <c r="K49" s="1"/>
    </row>
    <row r="50" spans="1:14" s="3" customFormat="1" ht="16.5" thickTop="1" x14ac:dyDescent="0.25">
      <c r="A50" s="1"/>
      <c r="B50" s="1"/>
      <c r="C50" s="1"/>
      <c r="D50" s="1"/>
      <c r="E50" s="91"/>
      <c r="F50" s="91"/>
      <c r="G50" s="11"/>
      <c r="H50" s="74"/>
      <c r="J50" s="1"/>
      <c r="K50" s="1"/>
      <c r="L50" s="92" t="s">
        <v>71</v>
      </c>
      <c r="M50" s="93"/>
      <c r="N50" s="94"/>
    </row>
    <row r="51" spans="1:14" s="3" customFormat="1" ht="15.75" x14ac:dyDescent="0.25">
      <c r="A51" s="1"/>
      <c r="B51" s="1"/>
      <c r="C51" s="1"/>
      <c r="D51" s="1"/>
      <c r="E51" s="91"/>
      <c r="F51" s="91"/>
      <c r="G51" s="11"/>
      <c r="H51" s="74"/>
      <c r="I51" s="3">
        <f>+I40+'PROVEEDORES DIRECTOS'!I25</f>
        <v>47130000</v>
      </c>
      <c r="J51" s="1"/>
      <c r="K51" s="1"/>
      <c r="L51" s="59" t="s">
        <v>69</v>
      </c>
      <c r="M51" s="57" t="s">
        <v>70</v>
      </c>
      <c r="N51" s="60" t="s">
        <v>70</v>
      </c>
    </row>
    <row r="52" spans="1:14" s="3" customFormat="1" ht="15.75" x14ac:dyDescent="0.25">
      <c r="A52" s="1"/>
      <c r="B52" s="1"/>
      <c r="C52" s="1"/>
      <c r="D52" s="1"/>
      <c r="E52" s="91"/>
      <c r="F52" s="91"/>
      <c r="G52" s="11"/>
      <c r="H52" s="74"/>
      <c r="I52" s="3">
        <f>+I51*0.16</f>
        <v>7540800</v>
      </c>
      <c r="J52" s="1"/>
      <c r="K52" s="1"/>
      <c r="L52" s="61" t="s">
        <v>55</v>
      </c>
      <c r="M52" s="58">
        <v>200</v>
      </c>
      <c r="N52" s="62">
        <v>300</v>
      </c>
    </row>
    <row r="53" spans="1:14" s="3" customFormat="1" ht="15.75" x14ac:dyDescent="0.25">
      <c r="A53" s="1"/>
      <c r="B53" s="1"/>
      <c r="C53" s="1"/>
      <c r="D53" s="1"/>
      <c r="E53" s="91"/>
      <c r="F53" s="91"/>
      <c r="G53" s="11"/>
      <c r="H53" s="74"/>
      <c r="I53" s="3">
        <f>+I51+I52</f>
        <v>54670800</v>
      </c>
      <c r="J53" s="1"/>
      <c r="K53" s="1"/>
      <c r="L53" s="61" t="s">
        <v>56</v>
      </c>
      <c r="M53" s="58">
        <v>100</v>
      </c>
      <c r="N53" s="62">
        <v>120</v>
      </c>
    </row>
    <row r="54" spans="1:14" s="3" customFormat="1" ht="15.75" x14ac:dyDescent="0.25">
      <c r="A54" s="1"/>
      <c r="B54" s="1"/>
      <c r="C54" s="1"/>
      <c r="D54" s="1"/>
      <c r="E54" s="91"/>
      <c r="F54" s="91"/>
      <c r="G54" s="11"/>
      <c r="H54" s="74"/>
      <c r="J54" s="1"/>
      <c r="K54" s="1"/>
      <c r="L54" s="61" t="s">
        <v>57</v>
      </c>
      <c r="M54" s="58">
        <v>100</v>
      </c>
      <c r="N54" s="62">
        <v>120</v>
      </c>
    </row>
    <row r="55" spans="1:14" s="3" customFormat="1" ht="15.75" x14ac:dyDescent="0.25">
      <c r="A55" s="1"/>
      <c r="B55" s="1"/>
      <c r="C55" s="1"/>
      <c r="D55" s="1"/>
      <c r="E55" s="91"/>
      <c r="F55" s="91"/>
      <c r="G55" s="11"/>
      <c r="H55" s="74"/>
      <c r="J55" s="1"/>
      <c r="K55" s="1"/>
      <c r="L55" s="61" t="s">
        <v>58</v>
      </c>
      <c r="M55" s="58">
        <v>100</v>
      </c>
      <c r="N55" s="62">
        <v>120</v>
      </c>
    </row>
    <row r="56" spans="1:14" s="3" customFormat="1" ht="15.75" x14ac:dyDescent="0.25">
      <c r="A56" s="1"/>
      <c r="B56" s="1"/>
      <c r="C56" s="1"/>
      <c r="D56" s="1"/>
      <c r="E56" s="91"/>
      <c r="F56" s="91"/>
      <c r="G56" s="11"/>
      <c r="H56" s="74"/>
      <c r="I56" s="3">
        <f>+I7+I10+I11+I12+I13+I15+I14+I19+I20+I21+I22+I25+I26+I27+I29+I30-I35-I36-I37-I38</f>
        <v>28525000</v>
      </c>
      <c r="J56" s="1"/>
      <c r="K56" s="1"/>
      <c r="L56" s="61" t="s">
        <v>59</v>
      </c>
      <c r="M56" s="58">
        <v>40</v>
      </c>
      <c r="N56" s="62">
        <v>60</v>
      </c>
    </row>
    <row r="57" spans="1:14" s="3" customFormat="1" ht="15.75" x14ac:dyDescent="0.25">
      <c r="A57" s="1"/>
      <c r="B57" s="1"/>
      <c r="C57" s="1"/>
      <c r="D57" s="1"/>
      <c r="E57" s="91"/>
      <c r="F57" s="91"/>
      <c r="G57" s="11"/>
      <c r="H57" s="74"/>
      <c r="I57" s="3">
        <f>+I40+'PROVEEDORES DIRECTOS'!I25</f>
        <v>47130000</v>
      </c>
      <c r="J57" s="1"/>
      <c r="K57" s="1"/>
      <c r="L57" s="61" t="s">
        <v>60</v>
      </c>
      <c r="M57" s="58">
        <v>40</v>
      </c>
      <c r="N57" s="62">
        <v>60</v>
      </c>
    </row>
    <row r="58" spans="1:14" s="3" customFormat="1" ht="15.75" x14ac:dyDescent="0.25">
      <c r="A58" s="1"/>
      <c r="B58" s="1"/>
      <c r="C58" s="1"/>
      <c r="D58" s="1"/>
      <c r="E58" s="91"/>
      <c r="F58" s="91"/>
      <c r="G58" s="11"/>
      <c r="H58" s="74"/>
      <c r="J58" s="1"/>
      <c r="K58" s="1"/>
      <c r="L58" s="61" t="s">
        <v>61</v>
      </c>
      <c r="M58" s="58">
        <v>30</v>
      </c>
      <c r="N58" s="62">
        <v>36</v>
      </c>
    </row>
    <row r="59" spans="1:14" s="3" customFormat="1" ht="15.75" x14ac:dyDescent="0.25">
      <c r="A59" s="1"/>
      <c r="B59" s="1"/>
      <c r="C59" s="1"/>
      <c r="D59" s="1"/>
      <c r="E59" s="91"/>
      <c r="F59" s="91"/>
      <c r="G59" s="11"/>
      <c r="H59" s="74"/>
      <c r="J59" s="1"/>
      <c r="K59" s="1"/>
      <c r="L59" s="61" t="s">
        <v>62</v>
      </c>
      <c r="M59" s="58">
        <v>18</v>
      </c>
      <c r="N59" s="62">
        <v>24</v>
      </c>
    </row>
    <row r="60" spans="1:14" s="3" customFormat="1" ht="15.75" x14ac:dyDescent="0.25">
      <c r="A60" s="1"/>
      <c r="B60" s="1"/>
      <c r="C60" s="1"/>
      <c r="D60" s="1"/>
      <c r="E60" s="91"/>
      <c r="F60" s="91"/>
      <c r="G60" s="11"/>
      <c r="H60" s="74"/>
      <c r="J60" s="1"/>
      <c r="K60" s="1"/>
      <c r="L60" s="61" t="s">
        <v>63</v>
      </c>
      <c r="M60" s="58">
        <v>12</v>
      </c>
      <c r="N60" s="62">
        <v>18</v>
      </c>
    </row>
    <row r="61" spans="1:14" s="3" customFormat="1" ht="15.75" x14ac:dyDescent="0.25">
      <c r="A61" s="1"/>
      <c r="B61" s="1"/>
      <c r="C61" s="1"/>
      <c r="D61" s="1"/>
      <c r="E61" s="91"/>
      <c r="F61" s="91"/>
      <c r="G61" s="11"/>
      <c r="H61" s="74"/>
      <c r="J61" s="1"/>
      <c r="K61" s="1"/>
      <c r="L61" s="61" t="s">
        <v>64</v>
      </c>
      <c r="M61" s="58" t="s">
        <v>8</v>
      </c>
      <c r="N61" s="62">
        <v>6</v>
      </c>
    </row>
    <row r="62" spans="1:14" s="3" customFormat="1" ht="15.75" x14ac:dyDescent="0.25">
      <c r="A62" s="1"/>
      <c r="B62" s="1"/>
      <c r="C62" s="1"/>
      <c r="D62" s="1"/>
      <c r="E62" s="91"/>
      <c r="F62" s="91"/>
      <c r="G62" s="11"/>
      <c r="H62" s="74"/>
      <c r="J62" s="1"/>
      <c r="K62" s="1"/>
      <c r="L62" s="61"/>
      <c r="M62" s="58"/>
      <c r="N62" s="62"/>
    </row>
    <row r="63" spans="1:14" s="3" customFormat="1" ht="15.75" x14ac:dyDescent="0.25">
      <c r="A63" s="1"/>
      <c r="B63" s="1"/>
      <c r="C63" s="1"/>
      <c r="D63" s="1"/>
      <c r="E63" s="91"/>
      <c r="F63" s="91"/>
      <c r="G63" s="11"/>
      <c r="H63" s="74"/>
      <c r="J63" s="1"/>
      <c r="K63" s="1"/>
      <c r="L63" s="63" t="s">
        <v>68</v>
      </c>
      <c r="M63" s="57" t="s">
        <v>65</v>
      </c>
      <c r="N63" s="60" t="s">
        <v>66</v>
      </c>
    </row>
    <row r="64" spans="1:14" s="3" customFormat="1" ht="15.75" x14ac:dyDescent="0.25">
      <c r="A64" s="1"/>
      <c r="B64" s="1"/>
      <c r="C64" s="1"/>
      <c r="D64" s="1"/>
      <c r="E64" s="91"/>
      <c r="F64" s="91"/>
      <c r="G64" s="11"/>
      <c r="H64" s="74"/>
      <c r="I64" s="3">
        <v>16</v>
      </c>
      <c r="J64" s="1"/>
      <c r="K64" s="1"/>
      <c r="L64" s="61"/>
      <c r="M64" s="58"/>
      <c r="N64" s="62"/>
    </row>
    <row r="65" spans="1:14" s="3" customFormat="1" ht="16.5" thickBot="1" x14ac:dyDescent="0.3">
      <c r="A65" s="1"/>
      <c r="B65" s="1"/>
      <c r="C65" s="1"/>
      <c r="D65" s="1"/>
      <c r="E65" s="91"/>
      <c r="F65" s="91"/>
      <c r="G65" s="11"/>
      <c r="H65" s="74"/>
      <c r="J65" s="1"/>
      <c r="K65" s="1"/>
      <c r="L65" s="64" t="s">
        <v>67</v>
      </c>
      <c r="M65" s="65">
        <v>1600000</v>
      </c>
      <c r="N65" s="66">
        <v>2000000</v>
      </c>
    </row>
    <row r="66" spans="1:14" s="3" customFormat="1" x14ac:dyDescent="0.25">
      <c r="A66" s="1"/>
      <c r="B66" s="1"/>
      <c r="C66" s="1"/>
      <c r="D66" s="1"/>
      <c r="E66" s="91"/>
      <c r="F66" s="91"/>
      <c r="G66" s="11"/>
      <c r="H66" s="74"/>
      <c r="J66" s="1"/>
      <c r="K66" s="1"/>
      <c r="L66" s="56"/>
      <c r="M66" s="56"/>
      <c r="N66" s="56"/>
    </row>
    <row r="67" spans="1:14" s="3" customFormat="1" x14ac:dyDescent="0.25">
      <c r="A67" s="1"/>
      <c r="B67" s="1"/>
      <c r="C67" s="1"/>
      <c r="D67" s="1"/>
      <c r="E67" s="91"/>
      <c r="F67" s="91"/>
      <c r="G67" s="11"/>
      <c r="H67" s="74"/>
      <c r="J67" s="1"/>
      <c r="K67" s="1"/>
      <c r="L67" s="56"/>
      <c r="M67" s="56"/>
      <c r="N67" s="56"/>
    </row>
    <row r="68" spans="1:14" s="3" customFormat="1" x14ac:dyDescent="0.25">
      <c r="A68" s="1"/>
      <c r="B68" s="1"/>
      <c r="C68" s="1"/>
      <c r="D68" s="1"/>
      <c r="E68" s="91"/>
      <c r="F68" s="91"/>
      <c r="G68" s="11"/>
      <c r="H68" s="74"/>
      <c r="J68" s="1"/>
      <c r="K68" s="1"/>
      <c r="L68" s="56"/>
      <c r="M68" s="56"/>
      <c r="N68" s="56"/>
    </row>
    <row r="69" spans="1:14" s="3" customFormat="1" x14ac:dyDescent="0.25">
      <c r="A69" s="1"/>
      <c r="B69" s="1"/>
      <c r="C69" s="1"/>
      <c r="D69" s="1"/>
      <c r="E69" s="91"/>
      <c r="F69" s="91"/>
      <c r="G69" s="11"/>
      <c r="H69" s="74"/>
      <c r="J69" s="1"/>
      <c r="K69" s="1"/>
      <c r="L69" s="56"/>
      <c r="M69" s="56"/>
      <c r="N69" s="56"/>
    </row>
    <row r="70" spans="1:14" s="3" customFormat="1" x14ac:dyDescent="0.25">
      <c r="A70" s="1"/>
      <c r="B70" s="1"/>
      <c r="C70" s="1"/>
      <c r="D70" s="1"/>
      <c r="E70" s="91"/>
      <c r="F70" s="91"/>
      <c r="G70" s="11"/>
      <c r="H70" s="74"/>
      <c r="J70" s="1"/>
      <c r="K70" s="1"/>
    </row>
    <row r="71" spans="1:14" s="3" customFormat="1" x14ac:dyDescent="0.25">
      <c r="A71" s="1"/>
      <c r="B71" s="1"/>
      <c r="C71" s="1"/>
      <c r="D71" s="1"/>
      <c r="E71" s="91"/>
      <c r="F71" s="91"/>
      <c r="G71" s="11"/>
      <c r="H71" s="74"/>
      <c r="J71" s="1"/>
      <c r="K71" s="1"/>
    </row>
    <row r="72" spans="1:14" s="3" customFormat="1" x14ac:dyDescent="0.25">
      <c r="A72" s="1"/>
      <c r="B72" s="1"/>
      <c r="C72" s="1"/>
      <c r="D72" s="1"/>
      <c r="E72" s="91"/>
      <c r="F72" s="91"/>
      <c r="G72" s="11"/>
      <c r="H72" s="74"/>
      <c r="J72" s="1"/>
      <c r="K72" s="1"/>
    </row>
    <row r="73" spans="1:14" s="3" customFormat="1" x14ac:dyDescent="0.25">
      <c r="A73" s="1"/>
      <c r="B73" s="1"/>
      <c r="C73" s="1"/>
      <c r="D73" s="1"/>
      <c r="E73" s="91"/>
      <c r="F73" s="91"/>
      <c r="G73" s="11"/>
      <c r="H73" s="74"/>
      <c r="J73" s="1"/>
      <c r="K73" s="1"/>
    </row>
    <row r="74" spans="1:14" s="3" customFormat="1" x14ac:dyDescent="0.25">
      <c r="A74" s="1"/>
      <c r="B74" s="1"/>
      <c r="C74" s="1"/>
      <c r="D74" s="1"/>
      <c r="E74" s="91"/>
      <c r="F74" s="91"/>
      <c r="G74" s="11"/>
      <c r="H74" s="74"/>
      <c r="J74" s="1"/>
      <c r="K74" s="1"/>
    </row>
    <row r="75" spans="1:14" s="3" customFormat="1" x14ac:dyDescent="0.25">
      <c r="A75" s="1"/>
      <c r="B75" s="1"/>
      <c r="C75" s="1"/>
      <c r="D75" s="1"/>
      <c r="E75" s="91"/>
      <c r="F75" s="91"/>
      <c r="G75" s="11"/>
      <c r="H75" s="74"/>
      <c r="J75" s="1"/>
      <c r="K75" s="1"/>
    </row>
    <row r="76" spans="1:14" s="3" customFormat="1" x14ac:dyDescent="0.25">
      <c r="A76" s="1"/>
      <c r="B76" s="1"/>
      <c r="C76" s="1"/>
      <c r="D76" s="1"/>
      <c r="E76" s="91"/>
      <c r="F76" s="91"/>
      <c r="G76" s="11"/>
      <c r="H76" s="74"/>
      <c r="J76" s="1"/>
      <c r="K76" s="1"/>
    </row>
    <row r="77" spans="1:14" s="3" customFormat="1" x14ac:dyDescent="0.25">
      <c r="A77" s="1"/>
      <c r="B77" s="1"/>
      <c r="C77" s="1"/>
      <c r="D77" s="1"/>
      <c r="E77" s="91"/>
      <c r="F77" s="91"/>
      <c r="G77" s="11"/>
      <c r="H77" s="74"/>
      <c r="J77" s="1"/>
      <c r="K77" s="1"/>
    </row>
    <row r="78" spans="1:14" s="3" customFormat="1" x14ac:dyDescent="0.25">
      <c r="A78" s="1"/>
      <c r="B78" s="1"/>
      <c r="C78" s="1"/>
      <c r="D78" s="1"/>
      <c r="E78" s="91"/>
      <c r="F78" s="91"/>
      <c r="G78" s="11"/>
      <c r="H78" s="74"/>
      <c r="J78" s="1"/>
      <c r="K78" s="1"/>
    </row>
    <row r="79" spans="1:14" s="3" customFormat="1" x14ac:dyDescent="0.25">
      <c r="A79" s="1"/>
      <c r="B79" s="1"/>
      <c r="C79" s="1"/>
      <c r="D79" s="1"/>
      <c r="E79" s="91"/>
      <c r="F79" s="91"/>
      <c r="G79" s="11"/>
      <c r="H79" s="74"/>
      <c r="J79" s="1"/>
      <c r="K79" s="1"/>
    </row>
    <row r="80" spans="1:14" s="3" customFormat="1" x14ac:dyDescent="0.25">
      <c r="A80" s="1"/>
      <c r="B80" s="1"/>
      <c r="C80" s="1"/>
      <c r="D80" s="1"/>
      <c r="E80" s="91"/>
      <c r="F80" s="91"/>
      <c r="G80" s="11"/>
      <c r="H80" s="74"/>
      <c r="J80" s="1"/>
      <c r="K80" s="1"/>
    </row>
    <row r="81" spans="1:11" s="3" customFormat="1" x14ac:dyDescent="0.25">
      <c r="A81" s="1"/>
      <c r="B81" s="1"/>
      <c r="C81" s="1"/>
      <c r="D81" s="1"/>
      <c r="E81" s="91"/>
      <c r="F81" s="91"/>
      <c r="G81" s="11"/>
      <c r="H81" s="74"/>
      <c r="J81" s="1"/>
      <c r="K81" s="1"/>
    </row>
    <row r="82" spans="1:11" s="3" customFormat="1" x14ac:dyDescent="0.25">
      <c r="A82" s="1"/>
      <c r="B82" s="1"/>
      <c r="C82" s="1"/>
      <c r="D82" s="1"/>
      <c r="E82" s="91"/>
      <c r="F82" s="91"/>
      <c r="G82" s="11"/>
      <c r="H82" s="74"/>
      <c r="J82" s="1"/>
      <c r="K82" s="1"/>
    </row>
    <row r="83" spans="1:11" s="3" customFormat="1" x14ac:dyDescent="0.25">
      <c r="A83" s="1"/>
      <c r="B83" s="1"/>
      <c r="C83" s="1"/>
      <c r="D83" s="1"/>
      <c r="E83" s="91"/>
      <c r="F83" s="91"/>
      <c r="G83" s="11"/>
      <c r="H83" s="74"/>
      <c r="J83" s="1"/>
      <c r="K83" s="1"/>
    </row>
    <row r="84" spans="1:11" s="3" customFormat="1" x14ac:dyDescent="0.25">
      <c r="A84" s="1"/>
      <c r="B84" s="1"/>
      <c r="C84" s="1"/>
      <c r="D84" s="1"/>
      <c r="E84" s="91"/>
      <c r="F84" s="91"/>
      <c r="G84" s="11"/>
      <c r="H84" s="74"/>
      <c r="J84" s="1"/>
      <c r="K84" s="1"/>
    </row>
    <row r="85" spans="1:11" s="3" customFormat="1" x14ac:dyDescent="0.25">
      <c r="A85" s="1"/>
      <c r="B85" s="1"/>
      <c r="C85" s="1"/>
      <c r="D85" s="1"/>
      <c r="E85" s="91"/>
      <c r="F85" s="91"/>
      <c r="G85" s="11"/>
      <c r="H85" s="74"/>
      <c r="J85" s="1"/>
      <c r="K85" s="1"/>
    </row>
    <row r="86" spans="1:11" s="3" customFormat="1" x14ac:dyDescent="0.25">
      <c r="A86" s="1"/>
      <c r="B86" s="1"/>
      <c r="C86" s="1"/>
      <c r="D86" s="1"/>
      <c r="E86" s="91"/>
      <c r="F86" s="91"/>
      <c r="G86" s="11"/>
      <c r="H86" s="74"/>
      <c r="J86" s="1"/>
      <c r="K86" s="1"/>
    </row>
    <row r="87" spans="1:11" s="3" customFormat="1" x14ac:dyDescent="0.25">
      <c r="A87" s="1"/>
      <c r="B87" s="1"/>
      <c r="C87" s="1"/>
      <c r="D87" s="1"/>
      <c r="E87" s="91"/>
      <c r="F87" s="91"/>
      <c r="G87" s="11"/>
      <c r="H87" s="74"/>
      <c r="J87" s="1"/>
      <c r="K87" s="1"/>
    </row>
    <row r="88" spans="1:11" s="3" customFormat="1" x14ac:dyDescent="0.25">
      <c r="A88" s="1"/>
      <c r="B88" s="1"/>
      <c r="C88" s="1"/>
      <c r="D88" s="1"/>
      <c r="E88" s="91"/>
      <c r="F88" s="91"/>
      <c r="G88" s="11"/>
      <c r="H88" s="74"/>
      <c r="J88" s="1"/>
      <c r="K88" s="1"/>
    </row>
    <row r="89" spans="1:11" s="3" customFormat="1" x14ac:dyDescent="0.25">
      <c r="A89" s="1"/>
      <c r="B89" s="1"/>
      <c r="C89" s="1"/>
      <c r="D89" s="1"/>
      <c r="E89" s="91"/>
      <c r="F89" s="91"/>
      <c r="G89" s="11"/>
      <c r="H89" s="74"/>
      <c r="J89" s="1"/>
      <c r="K89" s="1"/>
    </row>
    <row r="90" spans="1:11" s="3" customFormat="1" x14ac:dyDescent="0.25">
      <c r="A90" s="1"/>
      <c r="B90" s="1"/>
      <c r="C90" s="1"/>
      <c r="D90" s="1"/>
      <c r="E90" s="91"/>
      <c r="F90" s="91"/>
      <c r="G90" s="11"/>
      <c r="H90" s="74"/>
      <c r="J90" s="1"/>
      <c r="K90" s="1"/>
    </row>
    <row r="91" spans="1:11" s="3" customFormat="1" x14ac:dyDescent="0.25">
      <c r="A91" s="1"/>
      <c r="B91" s="1"/>
      <c r="C91" s="1"/>
      <c r="D91" s="1"/>
      <c r="E91" s="91"/>
      <c r="F91" s="91"/>
      <c r="G91" s="11"/>
      <c r="H91" s="74"/>
      <c r="J91" s="1"/>
      <c r="K91" s="1"/>
    </row>
    <row r="92" spans="1:11" s="3" customFormat="1" x14ac:dyDescent="0.25">
      <c r="A92" s="1"/>
      <c r="B92" s="1"/>
      <c r="C92" s="1"/>
      <c r="D92" s="1"/>
      <c r="E92" s="91"/>
      <c r="F92" s="91"/>
      <c r="G92" s="11"/>
      <c r="H92" s="74"/>
      <c r="J92" s="1"/>
      <c r="K92" s="1"/>
    </row>
    <row r="93" spans="1:11" s="3" customFormat="1" x14ac:dyDescent="0.25">
      <c r="A93" s="1"/>
      <c r="B93" s="1"/>
      <c r="C93" s="1"/>
      <c r="D93" s="1"/>
      <c r="E93" s="91"/>
      <c r="F93" s="91"/>
      <c r="G93" s="11"/>
      <c r="H93" s="74"/>
      <c r="J93" s="1"/>
      <c r="K93" s="1"/>
    </row>
    <row r="94" spans="1:11" s="3" customFormat="1" x14ac:dyDescent="0.25">
      <c r="A94" s="1"/>
      <c r="B94" s="1"/>
      <c r="C94" s="1"/>
      <c r="D94" s="1"/>
      <c r="E94" s="91"/>
      <c r="F94" s="91"/>
      <c r="G94" s="11"/>
      <c r="H94" s="74"/>
      <c r="J94" s="1"/>
      <c r="K94" s="1"/>
    </row>
    <row r="95" spans="1:11" s="3" customFormat="1" x14ac:dyDescent="0.25">
      <c r="A95" s="1"/>
      <c r="B95" s="1"/>
      <c r="C95" s="1"/>
      <c r="D95" s="1"/>
      <c r="E95" s="91"/>
      <c r="F95" s="91"/>
      <c r="G95" s="11"/>
      <c r="H95" s="74"/>
      <c r="J95" s="1"/>
      <c r="K95" s="1"/>
    </row>
    <row r="96" spans="1:11" s="3" customFormat="1" x14ac:dyDescent="0.25">
      <c r="A96" s="1"/>
      <c r="B96" s="1"/>
      <c r="C96" s="1"/>
      <c r="D96" s="1"/>
      <c r="E96" s="91"/>
      <c r="F96" s="91"/>
      <c r="G96" s="11"/>
      <c r="H96" s="74"/>
      <c r="J96" s="1"/>
      <c r="K96" s="1"/>
    </row>
    <row r="97" spans="1:11" s="3" customFormat="1" x14ac:dyDescent="0.25">
      <c r="A97" s="1"/>
      <c r="B97" s="1"/>
      <c r="C97" s="1"/>
      <c r="D97" s="1"/>
      <c r="E97" s="91"/>
      <c r="F97" s="91"/>
      <c r="G97" s="11"/>
      <c r="H97" s="74"/>
      <c r="J97" s="1"/>
      <c r="K97" s="1"/>
    </row>
    <row r="98" spans="1:11" s="3" customFormat="1" x14ac:dyDescent="0.25">
      <c r="A98" s="1"/>
      <c r="B98" s="1"/>
      <c r="C98" s="1"/>
      <c r="D98" s="1"/>
      <c r="E98" s="91"/>
      <c r="F98" s="91"/>
      <c r="G98" s="11"/>
      <c r="H98" s="74"/>
      <c r="J98" s="1"/>
      <c r="K98" s="1"/>
    </row>
    <row r="99" spans="1:11" s="3" customFormat="1" x14ac:dyDescent="0.25">
      <c r="A99" s="1"/>
      <c r="B99" s="1"/>
      <c r="C99" s="1"/>
      <c r="D99" s="1"/>
      <c r="E99" s="91"/>
      <c r="F99" s="91"/>
      <c r="G99" s="11"/>
      <c r="H99" s="74"/>
      <c r="J99" s="1"/>
      <c r="K99" s="1"/>
    </row>
    <row r="100" spans="1:11" s="3" customFormat="1" x14ac:dyDescent="0.25">
      <c r="A100" s="1"/>
      <c r="B100" s="1"/>
      <c r="C100" s="1"/>
      <c r="D100" s="1"/>
      <c r="E100" s="91"/>
      <c r="F100" s="91"/>
      <c r="G100" s="11"/>
      <c r="H100" s="74"/>
      <c r="J100" s="1"/>
      <c r="K100" s="1"/>
    </row>
    <row r="101" spans="1:11" s="3" customFormat="1" x14ac:dyDescent="0.25">
      <c r="A101" s="1"/>
      <c r="B101" s="1"/>
      <c r="C101" s="1"/>
      <c r="D101" s="1"/>
      <c r="E101" s="91"/>
      <c r="F101" s="91"/>
      <c r="G101" s="11"/>
      <c r="H101" s="74"/>
      <c r="J101" s="1"/>
      <c r="K101" s="1"/>
    </row>
    <row r="102" spans="1:11" s="3" customFormat="1" x14ac:dyDescent="0.25">
      <c r="A102" s="1"/>
      <c r="B102" s="1"/>
      <c r="C102" s="1"/>
      <c r="D102" s="1"/>
      <c r="E102" s="91"/>
      <c r="F102" s="91"/>
      <c r="G102" s="11"/>
      <c r="H102" s="74"/>
      <c r="J102" s="1"/>
      <c r="K102" s="1"/>
    </row>
    <row r="103" spans="1:11" s="3" customFormat="1" x14ac:dyDescent="0.25">
      <c r="A103" s="1"/>
      <c r="B103" s="1"/>
      <c r="C103" s="1"/>
      <c r="D103" s="1"/>
      <c r="E103" s="91"/>
      <c r="F103" s="91"/>
      <c r="G103" s="11"/>
      <c r="H103" s="74"/>
      <c r="J103" s="1"/>
      <c r="K103" s="1"/>
    </row>
    <row r="104" spans="1:11" s="3" customFormat="1" x14ac:dyDescent="0.25">
      <c r="A104" s="1"/>
      <c r="B104" s="1"/>
      <c r="C104" s="1"/>
      <c r="D104" s="1"/>
      <c r="E104" s="91"/>
      <c r="F104" s="91"/>
      <c r="G104" s="11"/>
      <c r="H104" s="74"/>
      <c r="J104" s="1"/>
      <c r="K104" s="1"/>
    </row>
    <row r="105" spans="1:11" s="3" customFormat="1" x14ac:dyDescent="0.25">
      <c r="A105" s="1"/>
      <c r="B105" s="1"/>
      <c r="C105" s="1"/>
      <c r="D105" s="1"/>
      <c r="E105" s="91"/>
      <c r="F105" s="91"/>
      <c r="G105" s="11"/>
      <c r="H105" s="74"/>
      <c r="J105" s="1"/>
      <c r="K105" s="1"/>
    </row>
    <row r="106" spans="1:11" s="3" customFormat="1" x14ac:dyDescent="0.25">
      <c r="A106" s="1"/>
      <c r="B106" s="1"/>
      <c r="C106" s="1"/>
      <c r="D106" s="1"/>
      <c r="E106" s="91"/>
      <c r="F106" s="91"/>
      <c r="G106" s="11"/>
      <c r="H106" s="74"/>
      <c r="J106" s="1"/>
      <c r="K106" s="1"/>
    </row>
    <row r="107" spans="1:11" s="3" customFormat="1" x14ac:dyDescent="0.25">
      <c r="A107" s="1"/>
      <c r="B107" s="1"/>
      <c r="C107" s="1"/>
      <c r="D107" s="1"/>
      <c r="E107" s="91"/>
      <c r="F107" s="91"/>
      <c r="G107" s="11"/>
      <c r="H107" s="74"/>
      <c r="J107" s="1"/>
      <c r="K107" s="1"/>
    </row>
    <row r="108" spans="1:11" s="3" customFormat="1" x14ac:dyDescent="0.25">
      <c r="A108" s="1"/>
      <c r="B108" s="1"/>
      <c r="C108" s="1"/>
      <c r="D108" s="1"/>
      <c r="E108" s="91"/>
      <c r="F108" s="91"/>
      <c r="G108" s="11"/>
      <c r="H108" s="74"/>
      <c r="J108" s="1"/>
      <c r="K108" s="1"/>
    </row>
    <row r="109" spans="1:11" s="3" customFormat="1" x14ac:dyDescent="0.25">
      <c r="A109" s="1"/>
      <c r="B109" s="1"/>
      <c r="C109" s="1"/>
      <c r="D109" s="1"/>
      <c r="E109" s="91"/>
      <c r="F109" s="91"/>
      <c r="G109" s="11"/>
      <c r="H109" s="74"/>
      <c r="J109" s="1"/>
      <c r="K109" s="1"/>
    </row>
    <row r="110" spans="1:11" s="3" customFormat="1" x14ac:dyDescent="0.25">
      <c r="A110" s="1"/>
      <c r="B110" s="1"/>
      <c r="C110" s="1"/>
      <c r="D110" s="1"/>
      <c r="E110" s="91"/>
      <c r="F110" s="91"/>
      <c r="G110" s="11"/>
      <c r="H110" s="74"/>
      <c r="J110" s="1"/>
      <c r="K110" s="1"/>
    </row>
    <row r="111" spans="1:11" s="3" customFormat="1" x14ac:dyDescent="0.25">
      <c r="A111" s="1"/>
      <c r="B111" s="1"/>
      <c r="C111" s="1"/>
      <c r="D111" s="1"/>
      <c r="E111" s="91"/>
      <c r="F111" s="91"/>
      <c r="G111" s="11"/>
      <c r="H111" s="74"/>
      <c r="J111" s="1"/>
      <c r="K111" s="1"/>
    </row>
    <row r="112" spans="1:11" s="3" customFormat="1" x14ac:dyDescent="0.25">
      <c r="A112" s="1"/>
      <c r="B112" s="1"/>
      <c r="C112" s="1"/>
      <c r="D112" s="1"/>
      <c r="E112" s="91"/>
      <c r="F112" s="91"/>
      <c r="G112" s="11"/>
      <c r="H112" s="74"/>
      <c r="J112" s="1"/>
      <c r="K112" s="1"/>
    </row>
    <row r="113" spans="1:11" s="3" customFormat="1" x14ac:dyDescent="0.25">
      <c r="A113" s="1"/>
      <c r="B113" s="1"/>
      <c r="C113" s="1"/>
      <c r="D113" s="1"/>
      <c r="E113" s="91"/>
      <c r="F113" s="91"/>
      <c r="G113" s="11"/>
      <c r="H113" s="74"/>
      <c r="J113" s="1"/>
      <c r="K113" s="1"/>
    </row>
    <row r="114" spans="1:11" s="3" customFormat="1" x14ac:dyDescent="0.25">
      <c r="A114" s="1"/>
      <c r="B114" s="1"/>
      <c r="C114" s="1"/>
      <c r="D114" s="1"/>
      <c r="E114" s="91"/>
      <c r="F114" s="91"/>
      <c r="G114" s="11"/>
      <c r="H114" s="74"/>
      <c r="J114" s="1"/>
      <c r="K114" s="1"/>
    </row>
    <row r="115" spans="1:11" s="3" customFormat="1" x14ac:dyDescent="0.25">
      <c r="A115" s="1"/>
      <c r="B115" s="1"/>
      <c r="C115" s="1"/>
      <c r="D115" s="1"/>
      <c r="E115" s="91"/>
      <c r="F115" s="91"/>
      <c r="G115" s="11"/>
      <c r="H115" s="74"/>
      <c r="J115" s="1"/>
      <c r="K115" s="1"/>
    </row>
    <row r="116" spans="1:11" s="3" customFormat="1" x14ac:dyDescent="0.25">
      <c r="A116" s="1"/>
      <c r="B116" s="1"/>
      <c r="C116" s="1"/>
      <c r="D116" s="1"/>
      <c r="E116" s="91"/>
      <c r="F116" s="91"/>
      <c r="G116" s="11"/>
      <c r="H116" s="74"/>
      <c r="J116" s="1"/>
      <c r="K116" s="1"/>
    </row>
    <row r="117" spans="1:11" s="3" customFormat="1" x14ac:dyDescent="0.25">
      <c r="A117" s="1"/>
      <c r="B117" s="1"/>
      <c r="C117" s="1"/>
      <c r="D117" s="1"/>
      <c r="E117" s="91"/>
      <c r="F117" s="91"/>
      <c r="G117" s="11"/>
      <c r="H117" s="74"/>
      <c r="J117" s="1"/>
      <c r="K117" s="1"/>
    </row>
    <row r="118" spans="1:11" s="3" customFormat="1" x14ac:dyDescent="0.25">
      <c r="A118" s="1"/>
      <c r="B118" s="1"/>
      <c r="C118" s="1"/>
      <c r="D118" s="1"/>
      <c r="E118" s="91"/>
      <c r="F118" s="91"/>
      <c r="G118" s="11"/>
      <c r="H118" s="74"/>
      <c r="J118" s="1"/>
      <c r="K118" s="1"/>
    </row>
    <row r="119" spans="1:11" s="3" customFormat="1" x14ac:dyDescent="0.25">
      <c r="A119" s="1"/>
      <c r="B119" s="1"/>
      <c r="C119" s="1"/>
      <c r="D119" s="1"/>
      <c r="E119" s="91"/>
      <c r="F119" s="91"/>
      <c r="G119" s="11"/>
      <c r="H119" s="74"/>
      <c r="J119" s="1"/>
      <c r="K119" s="1"/>
    </row>
    <row r="120" spans="1:11" s="3" customFormat="1" x14ac:dyDescent="0.25">
      <c r="A120" s="1"/>
      <c r="B120" s="1"/>
      <c r="C120" s="1"/>
      <c r="D120" s="1"/>
      <c r="E120" s="91"/>
      <c r="F120" s="91"/>
      <c r="G120" s="11"/>
      <c r="H120" s="74"/>
      <c r="J120" s="1"/>
      <c r="K120" s="1"/>
    </row>
    <row r="121" spans="1:11" s="3" customFormat="1" x14ac:dyDescent="0.25">
      <c r="A121" s="1"/>
      <c r="B121" s="1"/>
      <c r="C121" s="1"/>
      <c r="D121" s="1"/>
      <c r="E121" s="91"/>
      <c r="F121" s="91"/>
      <c r="G121" s="11"/>
      <c r="H121" s="74"/>
      <c r="J121" s="1"/>
      <c r="K121" s="1"/>
    </row>
    <row r="122" spans="1:11" s="3" customFormat="1" x14ac:dyDescent="0.25">
      <c r="A122" s="1"/>
      <c r="B122" s="1"/>
      <c r="C122" s="1"/>
      <c r="D122" s="1"/>
      <c r="E122" s="91"/>
      <c r="F122" s="91"/>
      <c r="G122" s="11"/>
      <c r="H122" s="74"/>
      <c r="J122" s="1"/>
      <c r="K122" s="1"/>
    </row>
    <row r="123" spans="1:11" s="3" customFormat="1" x14ac:dyDescent="0.25">
      <c r="A123" s="1"/>
      <c r="B123" s="1"/>
      <c r="C123" s="1"/>
      <c r="D123" s="1"/>
      <c r="E123" s="91"/>
      <c r="F123" s="91"/>
      <c r="G123" s="11"/>
      <c r="H123" s="74"/>
      <c r="J123" s="1"/>
      <c r="K123" s="1"/>
    </row>
    <row r="124" spans="1:11" s="3" customFormat="1" x14ac:dyDescent="0.25">
      <c r="A124" s="1"/>
      <c r="B124" s="1"/>
      <c r="C124" s="1"/>
      <c r="D124" s="1"/>
      <c r="E124" s="91"/>
      <c r="F124" s="91"/>
      <c r="G124" s="11"/>
      <c r="H124" s="74"/>
      <c r="J124" s="1"/>
      <c r="K124" s="1"/>
    </row>
    <row r="125" spans="1:11" s="3" customFormat="1" x14ac:dyDescent="0.25">
      <c r="A125" s="1"/>
      <c r="B125" s="1"/>
      <c r="C125" s="1"/>
      <c r="D125" s="1"/>
      <c r="E125" s="91"/>
      <c r="F125" s="91"/>
      <c r="G125" s="11"/>
      <c r="H125" s="74"/>
      <c r="J125" s="1"/>
      <c r="K125" s="1"/>
    </row>
    <row r="126" spans="1:11" s="3" customFormat="1" x14ac:dyDescent="0.25">
      <c r="A126" s="1"/>
      <c r="B126" s="1"/>
      <c r="C126" s="1"/>
      <c r="D126" s="1"/>
      <c r="E126" s="91"/>
      <c r="F126" s="91"/>
      <c r="G126" s="11"/>
      <c r="H126" s="74"/>
      <c r="J126" s="1"/>
      <c r="K126" s="1"/>
    </row>
    <row r="127" spans="1:11" s="3" customFormat="1" x14ac:dyDescent="0.25">
      <c r="A127" s="1"/>
      <c r="B127" s="1"/>
      <c r="C127" s="1"/>
      <c r="D127" s="1"/>
      <c r="E127" s="91"/>
      <c r="F127" s="91"/>
      <c r="G127" s="11"/>
      <c r="H127" s="74"/>
      <c r="J127" s="1"/>
      <c r="K127" s="1"/>
    </row>
    <row r="128" spans="1:11" s="3" customFormat="1" x14ac:dyDescent="0.25">
      <c r="A128" s="1"/>
      <c r="B128" s="1"/>
      <c r="C128" s="1"/>
      <c r="D128" s="1"/>
      <c r="E128" s="91"/>
      <c r="F128" s="91"/>
      <c r="G128" s="11"/>
      <c r="H128" s="74"/>
      <c r="J128" s="1"/>
      <c r="K128" s="1"/>
    </row>
    <row r="129" spans="1:11" s="3" customFormat="1" x14ac:dyDescent="0.25">
      <c r="A129" s="1"/>
      <c r="B129" s="1"/>
      <c r="C129" s="1"/>
      <c r="D129" s="1"/>
      <c r="E129" s="91"/>
      <c r="F129" s="91"/>
      <c r="G129" s="11"/>
      <c r="H129" s="74"/>
      <c r="J129" s="1"/>
      <c r="K129" s="1"/>
    </row>
    <row r="130" spans="1:11" s="3" customFormat="1" x14ac:dyDescent="0.25">
      <c r="A130" s="1"/>
      <c r="B130" s="1"/>
      <c r="C130" s="1"/>
      <c r="D130" s="1"/>
      <c r="E130" s="91"/>
      <c r="F130" s="91"/>
      <c r="G130" s="11"/>
      <c r="H130" s="74"/>
      <c r="J130" s="1"/>
      <c r="K130" s="1"/>
    </row>
    <row r="131" spans="1:11" s="3" customFormat="1" x14ac:dyDescent="0.25">
      <c r="A131" s="1"/>
      <c r="B131" s="1"/>
      <c r="C131" s="1"/>
      <c r="D131" s="1"/>
      <c r="E131" s="91"/>
      <c r="F131" s="91"/>
      <c r="G131" s="11"/>
      <c r="H131" s="74"/>
      <c r="J131" s="1"/>
      <c r="K131" s="1"/>
    </row>
    <row r="132" spans="1:11" s="3" customFormat="1" x14ac:dyDescent="0.25">
      <c r="A132" s="1"/>
      <c r="B132" s="1"/>
      <c r="C132" s="1"/>
      <c r="D132" s="1"/>
      <c r="E132" s="91"/>
      <c r="F132" s="91"/>
      <c r="G132" s="11"/>
      <c r="H132" s="74"/>
      <c r="J132" s="1"/>
      <c r="K132" s="1"/>
    </row>
    <row r="133" spans="1:11" s="3" customFormat="1" x14ac:dyDescent="0.25">
      <c r="A133" s="1"/>
      <c r="B133" s="1"/>
      <c r="C133" s="1"/>
      <c r="D133" s="1"/>
      <c r="E133" s="91"/>
      <c r="F133" s="91"/>
      <c r="G133" s="11"/>
      <c r="H133" s="74"/>
      <c r="J133" s="1"/>
      <c r="K133" s="1"/>
    </row>
    <row r="134" spans="1:11" s="3" customFormat="1" x14ac:dyDescent="0.25">
      <c r="A134" s="1"/>
      <c r="B134" s="1"/>
      <c r="C134" s="1"/>
      <c r="D134" s="1"/>
      <c r="E134" s="91"/>
      <c r="F134" s="91"/>
      <c r="G134" s="11"/>
      <c r="H134" s="74"/>
      <c r="J134" s="1"/>
      <c r="K134" s="1"/>
    </row>
    <row r="135" spans="1:11" s="3" customFormat="1" x14ac:dyDescent="0.25">
      <c r="A135" s="1"/>
      <c r="B135" s="1"/>
      <c r="C135" s="1"/>
      <c r="D135" s="1"/>
      <c r="E135" s="91"/>
      <c r="F135" s="91"/>
      <c r="G135" s="11"/>
      <c r="H135" s="74"/>
      <c r="J135" s="1"/>
      <c r="K135" s="1"/>
    </row>
    <row r="136" spans="1:11" s="3" customFormat="1" x14ac:dyDescent="0.25">
      <c r="A136" s="1"/>
      <c r="B136" s="1"/>
      <c r="C136" s="1"/>
      <c r="D136" s="1"/>
      <c r="E136" s="91"/>
      <c r="F136" s="91"/>
      <c r="G136" s="11"/>
      <c r="H136" s="74"/>
      <c r="J136" s="1"/>
      <c r="K136" s="1"/>
    </row>
    <row r="137" spans="1:11" s="3" customFormat="1" x14ac:dyDescent="0.25">
      <c r="A137" s="1"/>
      <c r="B137" s="1"/>
      <c r="C137" s="1"/>
      <c r="D137" s="1"/>
      <c r="E137" s="91"/>
      <c r="F137" s="91"/>
      <c r="G137" s="11"/>
      <c r="H137" s="74"/>
      <c r="J137" s="1"/>
      <c r="K137" s="1"/>
    </row>
    <row r="138" spans="1:11" s="3" customFormat="1" x14ac:dyDescent="0.25">
      <c r="A138" s="1"/>
      <c r="B138" s="1"/>
      <c r="C138" s="1"/>
      <c r="D138" s="1"/>
      <c r="E138" s="91"/>
      <c r="F138" s="91"/>
      <c r="G138" s="11"/>
      <c r="H138" s="74"/>
      <c r="J138" s="1"/>
      <c r="K138" s="1"/>
    </row>
    <row r="139" spans="1:11" s="3" customFormat="1" x14ac:dyDescent="0.25">
      <c r="A139" s="1"/>
      <c r="B139" s="1"/>
      <c r="C139" s="1"/>
      <c r="D139" s="1"/>
      <c r="E139" s="91"/>
      <c r="F139" s="91"/>
      <c r="G139" s="11"/>
      <c r="H139" s="74"/>
      <c r="J139" s="1"/>
      <c r="K139" s="1"/>
    </row>
    <row r="140" spans="1:11" s="3" customFormat="1" x14ac:dyDescent="0.25">
      <c r="A140" s="1"/>
      <c r="B140" s="1"/>
      <c r="C140" s="1"/>
      <c r="D140" s="1"/>
      <c r="E140" s="91"/>
      <c r="F140" s="91"/>
      <c r="G140" s="11"/>
      <c r="H140" s="74"/>
      <c r="J140" s="1"/>
      <c r="K140" s="1"/>
    </row>
    <row r="141" spans="1:11" s="3" customFormat="1" x14ac:dyDescent="0.25">
      <c r="A141" s="1"/>
      <c r="B141" s="1"/>
      <c r="C141" s="1"/>
      <c r="D141" s="1"/>
      <c r="E141" s="91"/>
      <c r="F141" s="91"/>
      <c r="G141" s="11"/>
      <c r="H141" s="74"/>
      <c r="J141" s="1"/>
      <c r="K141" s="1"/>
    </row>
    <row r="142" spans="1:11" s="3" customFormat="1" x14ac:dyDescent="0.25">
      <c r="A142" s="1"/>
      <c r="B142" s="1"/>
      <c r="C142" s="1"/>
      <c r="D142" s="1"/>
      <c r="E142" s="91"/>
      <c r="F142" s="91"/>
      <c r="G142" s="11"/>
      <c r="H142" s="74"/>
      <c r="J142" s="1"/>
      <c r="K142" s="1"/>
    </row>
    <row r="143" spans="1:11" s="3" customFormat="1" x14ac:dyDescent="0.25">
      <c r="A143" s="1"/>
      <c r="B143" s="1"/>
      <c r="C143" s="1"/>
      <c r="D143" s="1"/>
      <c r="E143" s="91"/>
      <c r="F143" s="91"/>
      <c r="G143" s="11"/>
      <c r="H143" s="74"/>
      <c r="J143" s="1"/>
      <c r="K143" s="1"/>
    </row>
    <row r="144" spans="1:11" s="3" customFormat="1" x14ac:dyDescent="0.25">
      <c r="A144" s="1"/>
      <c r="B144" s="1"/>
      <c r="C144" s="1"/>
      <c r="D144" s="1"/>
      <c r="E144" s="91"/>
      <c r="F144" s="91"/>
      <c r="G144" s="11"/>
      <c r="H144" s="74"/>
      <c r="J144" s="1"/>
      <c r="K144" s="1"/>
    </row>
    <row r="145" spans="1:11" s="3" customFormat="1" x14ac:dyDescent="0.25">
      <c r="A145" s="1"/>
      <c r="B145" s="1"/>
      <c r="C145" s="1"/>
      <c r="D145" s="1"/>
      <c r="E145" s="91"/>
      <c r="F145" s="91"/>
      <c r="G145" s="11"/>
      <c r="H145" s="74"/>
      <c r="J145" s="1"/>
      <c r="K145" s="1"/>
    </row>
    <row r="146" spans="1:11" s="3" customFormat="1" x14ac:dyDescent="0.25">
      <c r="A146" s="1"/>
      <c r="B146" s="1"/>
      <c r="C146" s="1"/>
      <c r="D146" s="1"/>
      <c r="E146" s="91"/>
      <c r="F146" s="91"/>
      <c r="G146" s="11"/>
      <c r="H146" s="74"/>
      <c r="J146" s="1"/>
      <c r="K146" s="1"/>
    </row>
    <row r="147" spans="1:11" s="3" customFormat="1" x14ac:dyDescent="0.25">
      <c r="A147" s="1"/>
      <c r="B147" s="1"/>
      <c r="C147" s="1"/>
      <c r="D147" s="1"/>
      <c r="E147" s="91"/>
      <c r="F147" s="91"/>
      <c r="G147" s="11"/>
      <c r="H147" s="74"/>
      <c r="J147" s="1"/>
      <c r="K147" s="1"/>
    </row>
    <row r="148" spans="1:11" s="3" customFormat="1" x14ac:dyDescent="0.25">
      <c r="A148" s="1"/>
      <c r="B148" s="1"/>
      <c r="C148" s="1"/>
      <c r="D148" s="1"/>
      <c r="E148" s="91"/>
      <c r="F148" s="91"/>
      <c r="G148" s="11"/>
      <c r="H148" s="74"/>
      <c r="J148" s="1"/>
      <c r="K148" s="1"/>
    </row>
    <row r="149" spans="1:11" s="3" customFormat="1" x14ac:dyDescent="0.25">
      <c r="A149" s="1"/>
      <c r="B149" s="1"/>
      <c r="C149" s="1"/>
      <c r="D149" s="1"/>
      <c r="E149" s="91"/>
      <c r="F149" s="91"/>
      <c r="G149" s="11"/>
      <c r="H149" s="74"/>
      <c r="J149" s="1"/>
      <c r="K149" s="1"/>
    </row>
    <row r="150" spans="1:11" s="3" customFormat="1" x14ac:dyDescent="0.25">
      <c r="A150" s="1"/>
      <c r="B150" s="1"/>
      <c r="C150" s="1"/>
      <c r="D150" s="1"/>
      <c r="E150" s="91"/>
      <c r="F150" s="91"/>
      <c r="G150" s="11"/>
      <c r="H150" s="74"/>
      <c r="J150" s="1"/>
      <c r="K150" s="1"/>
    </row>
    <row r="151" spans="1:11" s="3" customFormat="1" x14ac:dyDescent="0.25">
      <c r="A151" s="1"/>
      <c r="B151" s="1"/>
      <c r="C151" s="1"/>
      <c r="D151" s="1"/>
      <c r="E151" s="91"/>
      <c r="F151" s="91"/>
      <c r="G151" s="11"/>
      <c r="H151" s="74"/>
      <c r="J151" s="1"/>
      <c r="K151" s="1"/>
    </row>
    <row r="152" spans="1:11" s="3" customFormat="1" x14ac:dyDescent="0.25">
      <c r="A152" s="1"/>
      <c r="B152" s="1"/>
      <c r="C152" s="1"/>
      <c r="D152" s="1"/>
      <c r="E152" s="91"/>
      <c r="F152" s="91"/>
      <c r="G152" s="11"/>
      <c r="H152" s="74"/>
      <c r="J152" s="1"/>
      <c r="K152" s="1"/>
    </row>
    <row r="153" spans="1:11" s="3" customFormat="1" x14ac:dyDescent="0.25">
      <c r="A153" s="1"/>
      <c r="B153" s="1"/>
      <c r="C153" s="1"/>
      <c r="D153" s="1"/>
      <c r="E153" s="91"/>
      <c r="F153" s="91"/>
      <c r="G153" s="11"/>
      <c r="H153" s="74"/>
      <c r="J153" s="1"/>
      <c r="K153" s="1"/>
    </row>
    <row r="154" spans="1:11" s="3" customFormat="1" x14ac:dyDescent="0.25">
      <c r="A154" s="1"/>
      <c r="B154" s="1"/>
      <c r="C154" s="1"/>
      <c r="D154" s="1"/>
      <c r="E154" s="91"/>
      <c r="F154" s="91"/>
      <c r="G154" s="11"/>
      <c r="H154" s="74"/>
      <c r="J154" s="1"/>
      <c r="K154" s="1"/>
    </row>
    <row r="155" spans="1:11" s="3" customFormat="1" x14ac:dyDescent="0.25">
      <c r="A155" s="1"/>
      <c r="B155" s="1"/>
      <c r="C155" s="1"/>
      <c r="D155" s="1"/>
      <c r="E155" s="91"/>
      <c r="F155" s="91"/>
      <c r="G155" s="11"/>
      <c r="H155" s="74"/>
      <c r="J155" s="1"/>
      <c r="K155" s="1"/>
    </row>
    <row r="156" spans="1:11" s="3" customFormat="1" x14ac:dyDescent="0.25">
      <c r="A156" s="1"/>
      <c r="B156" s="1"/>
      <c r="C156" s="1"/>
      <c r="D156" s="1"/>
      <c r="E156" s="91"/>
      <c r="F156" s="91"/>
      <c r="G156" s="11"/>
      <c r="H156" s="74"/>
      <c r="J156" s="1"/>
      <c r="K156" s="1"/>
    </row>
    <row r="157" spans="1:11" s="3" customFormat="1" x14ac:dyDescent="0.25">
      <c r="A157" s="1"/>
      <c r="B157" s="1"/>
      <c r="C157" s="1"/>
      <c r="D157" s="1"/>
      <c r="E157" s="91"/>
      <c r="F157" s="91"/>
      <c r="G157" s="11"/>
      <c r="H157" s="74"/>
      <c r="J157" s="1"/>
      <c r="K157" s="1"/>
    </row>
    <row r="158" spans="1:11" s="3" customFormat="1" x14ac:dyDescent="0.25">
      <c r="A158" s="1"/>
      <c r="B158" s="1"/>
      <c r="C158" s="1"/>
      <c r="D158" s="1"/>
      <c r="E158" s="91"/>
      <c r="F158" s="91"/>
      <c r="G158" s="11"/>
      <c r="H158" s="74"/>
      <c r="J158" s="1"/>
      <c r="K158" s="1"/>
    </row>
    <row r="159" spans="1:11" s="3" customFormat="1" x14ac:dyDescent="0.25">
      <c r="A159" s="1"/>
      <c r="B159" s="1"/>
      <c r="C159" s="1"/>
      <c r="D159" s="1"/>
      <c r="E159" s="91"/>
      <c r="F159" s="91"/>
      <c r="G159" s="11"/>
      <c r="H159" s="74"/>
      <c r="J159" s="1"/>
      <c r="K159" s="1"/>
    </row>
    <row r="160" spans="1:11" s="3" customFormat="1" x14ac:dyDescent="0.25">
      <c r="A160" s="1"/>
      <c r="B160" s="1"/>
      <c r="C160" s="1"/>
      <c r="D160" s="1"/>
      <c r="E160" s="91"/>
      <c r="F160" s="91"/>
      <c r="G160" s="11"/>
      <c r="H160" s="74"/>
      <c r="J160" s="1"/>
      <c r="K160" s="1"/>
    </row>
    <row r="161" spans="1:11" s="3" customFormat="1" x14ac:dyDescent="0.25">
      <c r="A161" s="1"/>
      <c r="B161" s="1"/>
      <c r="C161" s="1"/>
      <c r="D161" s="1"/>
      <c r="E161" s="91"/>
      <c r="F161" s="91"/>
      <c r="G161" s="11"/>
      <c r="H161" s="74"/>
      <c r="J161" s="1"/>
      <c r="K161" s="1"/>
    </row>
    <row r="162" spans="1:11" s="3" customFormat="1" x14ac:dyDescent="0.25">
      <c r="A162" s="1"/>
      <c r="B162" s="1"/>
      <c r="C162" s="1"/>
      <c r="D162" s="1"/>
      <c r="E162" s="91"/>
      <c r="F162" s="91"/>
      <c r="G162" s="11"/>
      <c r="H162" s="74"/>
      <c r="J162" s="1"/>
      <c r="K162" s="1"/>
    </row>
    <row r="163" spans="1:11" s="3" customFormat="1" x14ac:dyDescent="0.25">
      <c r="A163" s="1"/>
      <c r="B163" s="1"/>
      <c r="C163" s="1"/>
      <c r="D163" s="1"/>
      <c r="E163" s="91"/>
      <c r="F163" s="91"/>
      <c r="G163" s="11"/>
      <c r="H163" s="74"/>
      <c r="J163" s="1"/>
      <c r="K163" s="1"/>
    </row>
    <row r="164" spans="1:11" s="3" customFormat="1" x14ac:dyDescent="0.25">
      <c r="A164" s="1"/>
      <c r="B164" s="1"/>
      <c r="C164" s="1"/>
      <c r="D164" s="1"/>
      <c r="E164" s="91"/>
      <c r="F164" s="91"/>
      <c r="G164" s="11"/>
      <c r="H164" s="74"/>
      <c r="J164" s="1"/>
      <c r="K164" s="1"/>
    </row>
    <row r="165" spans="1:11" s="3" customFormat="1" x14ac:dyDescent="0.25">
      <c r="A165" s="1"/>
      <c r="B165" s="1"/>
      <c r="C165" s="1"/>
      <c r="D165" s="1"/>
      <c r="E165" s="91"/>
      <c r="F165" s="91"/>
      <c r="G165" s="11"/>
      <c r="H165" s="74"/>
      <c r="J165" s="1"/>
      <c r="K165" s="1"/>
    </row>
    <row r="166" spans="1:11" s="3" customFormat="1" x14ac:dyDescent="0.25">
      <c r="A166" s="1"/>
      <c r="B166" s="1"/>
      <c r="C166" s="1"/>
      <c r="D166" s="1"/>
      <c r="E166" s="91"/>
      <c r="F166" s="91"/>
      <c r="G166" s="11"/>
      <c r="H166" s="74"/>
      <c r="J166" s="1"/>
      <c r="K166" s="1"/>
    </row>
    <row r="167" spans="1:11" s="3" customFormat="1" x14ac:dyDescent="0.25">
      <c r="A167" s="1"/>
      <c r="B167" s="1"/>
      <c r="C167" s="1"/>
      <c r="D167" s="1"/>
      <c r="E167" s="91"/>
      <c r="F167" s="91"/>
      <c r="G167" s="11"/>
      <c r="H167" s="74"/>
      <c r="J167" s="1"/>
      <c r="K167" s="1"/>
    </row>
    <row r="168" spans="1:11" s="3" customFormat="1" x14ac:dyDescent="0.25">
      <c r="A168" s="1"/>
      <c r="B168" s="1"/>
      <c r="C168" s="1"/>
      <c r="D168" s="1"/>
      <c r="E168" s="91"/>
      <c r="F168" s="91"/>
      <c r="G168" s="11"/>
      <c r="H168" s="74"/>
      <c r="J168" s="1"/>
      <c r="K168" s="1"/>
    </row>
    <row r="169" spans="1:11" s="3" customFormat="1" x14ac:dyDescent="0.25">
      <c r="A169" s="1"/>
      <c r="B169" s="1"/>
      <c r="C169" s="1"/>
      <c r="D169" s="1"/>
      <c r="E169" s="91"/>
      <c r="F169" s="91"/>
      <c r="G169" s="11"/>
      <c r="H169" s="74"/>
      <c r="J169" s="1"/>
      <c r="K169" s="1"/>
    </row>
    <row r="170" spans="1:11" s="3" customFormat="1" x14ac:dyDescent="0.25">
      <c r="A170" s="1"/>
      <c r="B170" s="1"/>
      <c r="C170" s="1"/>
      <c r="D170" s="1"/>
      <c r="E170" s="91"/>
      <c r="F170" s="91"/>
      <c r="G170" s="11"/>
      <c r="H170" s="74"/>
      <c r="J170" s="1"/>
      <c r="K170" s="1"/>
    </row>
    <row r="171" spans="1:11" s="3" customFormat="1" x14ac:dyDescent="0.25">
      <c r="A171" s="1"/>
      <c r="B171" s="1"/>
      <c r="C171" s="1"/>
      <c r="D171" s="1"/>
      <c r="E171" s="91"/>
      <c r="F171" s="91"/>
      <c r="G171" s="11"/>
      <c r="H171" s="74"/>
      <c r="J171" s="1"/>
      <c r="K171" s="1"/>
    </row>
    <row r="172" spans="1:11" s="3" customFormat="1" x14ac:dyDescent="0.25">
      <c r="A172" s="1"/>
      <c r="B172" s="1"/>
      <c r="C172" s="1"/>
      <c r="D172" s="1"/>
      <c r="E172" s="91"/>
      <c r="F172" s="91"/>
      <c r="G172" s="11"/>
      <c r="H172" s="74"/>
      <c r="J172" s="1"/>
      <c r="K172" s="1"/>
    </row>
    <row r="173" spans="1:11" s="3" customFormat="1" x14ac:dyDescent="0.25">
      <c r="A173" s="1"/>
      <c r="B173" s="1"/>
      <c r="C173" s="1"/>
      <c r="D173" s="1"/>
      <c r="E173" s="91"/>
      <c r="F173" s="91"/>
      <c r="G173" s="11"/>
      <c r="H173" s="11"/>
      <c r="J173" s="1"/>
      <c r="K173" s="1"/>
    </row>
    <row r="174" spans="1:11" s="3" customFormat="1" x14ac:dyDescent="0.25">
      <c r="A174" s="1"/>
      <c r="B174" s="1"/>
      <c r="C174" s="1"/>
      <c r="D174" s="1"/>
      <c r="E174" s="91"/>
      <c r="F174" s="91"/>
      <c r="G174" s="11"/>
      <c r="H174" s="11"/>
      <c r="J174" s="1"/>
      <c r="K174" s="1"/>
    </row>
    <row r="175" spans="1:11" s="3" customFormat="1" x14ac:dyDescent="0.25">
      <c r="A175" s="1"/>
      <c r="B175" s="1"/>
      <c r="C175" s="1"/>
      <c r="D175" s="1"/>
      <c r="E175" s="91"/>
      <c r="F175" s="91"/>
      <c r="G175" s="11"/>
      <c r="H175" s="11"/>
      <c r="J175" s="1"/>
      <c r="K175" s="1"/>
    </row>
    <row r="176" spans="1:11" s="3" customFormat="1" x14ac:dyDescent="0.25">
      <c r="A176" s="1"/>
      <c r="B176" s="1"/>
      <c r="C176" s="1"/>
      <c r="D176" s="1"/>
      <c r="E176" s="91"/>
      <c r="F176" s="91"/>
      <c r="G176" s="11"/>
      <c r="H176" s="11"/>
      <c r="J176" s="1"/>
      <c r="K176" s="1"/>
    </row>
    <row r="177" spans="1:11" s="3" customFormat="1" x14ac:dyDescent="0.25">
      <c r="A177" s="1"/>
      <c r="B177" s="1"/>
      <c r="C177" s="1"/>
      <c r="D177" s="1"/>
      <c r="E177" s="91"/>
      <c r="F177" s="91"/>
      <c r="G177" s="11"/>
      <c r="H177" s="11"/>
      <c r="J177" s="1"/>
      <c r="K177" s="1"/>
    </row>
    <row r="178" spans="1:11" s="3" customFormat="1" x14ac:dyDescent="0.25">
      <c r="A178" s="1"/>
      <c r="B178" s="1"/>
      <c r="C178" s="1"/>
      <c r="D178" s="1"/>
      <c r="E178" s="91"/>
      <c r="F178" s="91"/>
      <c r="G178" s="11"/>
      <c r="H178" s="11"/>
      <c r="J178" s="1"/>
      <c r="K178" s="1"/>
    </row>
    <row r="179" spans="1:11" s="3" customFormat="1" x14ac:dyDescent="0.25">
      <c r="A179" s="1"/>
      <c r="B179" s="1"/>
      <c r="C179" s="1"/>
      <c r="D179" s="1"/>
      <c r="E179" s="91"/>
      <c r="F179" s="91"/>
      <c r="G179" s="11"/>
      <c r="H179" s="11"/>
      <c r="J179" s="1"/>
      <c r="K179" s="1"/>
    </row>
    <row r="180" spans="1:11" s="3" customFormat="1" x14ac:dyDescent="0.25">
      <c r="A180" s="1"/>
      <c r="B180" s="1"/>
      <c r="C180" s="1"/>
      <c r="D180" s="1"/>
      <c r="E180" s="91"/>
      <c r="F180" s="91"/>
      <c r="G180" s="11"/>
      <c r="H180" s="11"/>
      <c r="J180" s="1"/>
      <c r="K180" s="1"/>
    </row>
    <row r="181" spans="1:11" s="3" customFormat="1" x14ac:dyDescent="0.25">
      <c r="A181" s="1"/>
      <c r="B181" s="1"/>
      <c r="C181" s="1"/>
      <c r="D181" s="1"/>
      <c r="E181" s="91"/>
      <c r="F181" s="91"/>
      <c r="G181" s="11"/>
      <c r="H181" s="11"/>
      <c r="J181" s="1"/>
      <c r="K181" s="1"/>
    </row>
    <row r="182" spans="1:11" s="3" customFormat="1" x14ac:dyDescent="0.25">
      <c r="A182" s="1"/>
      <c r="B182" s="1"/>
      <c r="C182" s="1"/>
      <c r="D182" s="1"/>
      <c r="E182" s="91"/>
      <c r="F182" s="91"/>
      <c r="G182" s="11"/>
      <c r="H182" s="11"/>
      <c r="J182" s="1"/>
      <c r="K182" s="1"/>
    </row>
    <row r="183" spans="1:11" s="3" customFormat="1" x14ac:dyDescent="0.25">
      <c r="A183" s="1"/>
      <c r="B183" s="1"/>
      <c r="C183" s="1"/>
      <c r="D183" s="1"/>
      <c r="E183" s="91"/>
      <c r="F183" s="91"/>
      <c r="G183" s="11"/>
      <c r="H183" s="11"/>
      <c r="J183" s="1"/>
      <c r="K183" s="1"/>
    </row>
    <row r="184" spans="1:11" s="3" customFormat="1" x14ac:dyDescent="0.25">
      <c r="A184" s="1"/>
      <c r="B184" s="1"/>
      <c r="C184" s="1"/>
      <c r="D184" s="1"/>
      <c r="E184" s="91"/>
      <c r="F184" s="91"/>
      <c r="G184" s="11"/>
      <c r="H184" s="11"/>
      <c r="J184" s="1"/>
      <c r="K184" s="1"/>
    </row>
    <row r="185" spans="1:11" s="3" customFormat="1" x14ac:dyDescent="0.25">
      <c r="A185" s="1"/>
      <c r="B185" s="1"/>
      <c r="C185" s="1"/>
      <c r="D185" s="1"/>
      <c r="E185" s="91"/>
      <c r="F185" s="91"/>
      <c r="G185" s="11"/>
      <c r="H185" s="11"/>
      <c r="J185" s="1"/>
      <c r="K185" s="1"/>
    </row>
    <row r="186" spans="1:11" s="3" customFormat="1" x14ac:dyDescent="0.25">
      <c r="A186" s="1"/>
      <c r="B186" s="1"/>
      <c r="C186" s="1"/>
      <c r="D186" s="1"/>
      <c r="E186" s="91"/>
      <c r="F186" s="91"/>
      <c r="G186" s="11"/>
      <c r="H186" s="11"/>
      <c r="J186" s="1"/>
      <c r="K186" s="1"/>
    </row>
    <row r="187" spans="1:11" s="3" customFormat="1" x14ac:dyDescent="0.25">
      <c r="A187" s="1"/>
      <c r="B187" s="1"/>
      <c r="C187" s="1"/>
      <c r="D187" s="1"/>
      <c r="E187" s="91"/>
      <c r="F187" s="91"/>
      <c r="G187" s="11"/>
      <c r="H187" s="11"/>
      <c r="J187" s="1"/>
      <c r="K187" s="1"/>
    </row>
    <row r="188" spans="1:11" s="3" customFormat="1" x14ac:dyDescent="0.25">
      <c r="A188" s="1"/>
      <c r="B188" s="1"/>
      <c r="C188" s="1"/>
      <c r="D188" s="1"/>
      <c r="E188" s="91"/>
      <c r="F188" s="91"/>
      <c r="G188" s="11"/>
      <c r="H188" s="11"/>
      <c r="J188" s="1"/>
      <c r="K188" s="1"/>
    </row>
    <row r="189" spans="1:11" s="3" customFormat="1" x14ac:dyDescent="0.25">
      <c r="A189" s="1"/>
      <c r="B189" s="1"/>
      <c r="C189" s="1"/>
      <c r="D189" s="1"/>
      <c r="E189" s="91"/>
      <c r="F189" s="91"/>
      <c r="G189" s="11"/>
      <c r="H189" s="11"/>
      <c r="J189" s="1"/>
      <c r="K189" s="1"/>
    </row>
    <row r="190" spans="1:11" s="3" customFormat="1" x14ac:dyDescent="0.25">
      <c r="A190" s="1"/>
      <c r="B190" s="1"/>
      <c r="C190" s="1"/>
      <c r="D190" s="1"/>
      <c r="E190" s="91"/>
      <c r="F190" s="91"/>
      <c r="G190" s="11"/>
      <c r="H190" s="11"/>
      <c r="J190" s="1"/>
      <c r="K190" s="1"/>
    </row>
    <row r="191" spans="1:11" s="3" customFormat="1" x14ac:dyDescent="0.25">
      <c r="A191" s="1"/>
      <c r="B191" s="1"/>
      <c r="C191" s="1"/>
      <c r="D191" s="1"/>
      <c r="E191" s="91"/>
      <c r="F191" s="91"/>
      <c r="G191" s="11"/>
      <c r="H191" s="11"/>
      <c r="J191" s="1"/>
      <c r="K191" s="1"/>
    </row>
    <row r="192" spans="1:11" s="3" customFormat="1" x14ac:dyDescent="0.25">
      <c r="A192" s="1"/>
      <c r="B192" s="1"/>
      <c r="C192" s="1"/>
      <c r="D192" s="1"/>
      <c r="E192" s="91"/>
      <c r="F192" s="91"/>
      <c r="G192" s="11"/>
      <c r="H192" s="11"/>
      <c r="J192" s="1"/>
      <c r="K192" s="1"/>
    </row>
    <row r="193" spans="1:11" s="3" customFormat="1" x14ac:dyDescent="0.25">
      <c r="A193" s="1"/>
      <c r="B193" s="1"/>
      <c r="C193" s="1"/>
      <c r="D193" s="1"/>
      <c r="E193" s="91"/>
      <c r="F193" s="91"/>
      <c r="G193" s="11"/>
      <c r="H193" s="11"/>
      <c r="J193" s="1"/>
      <c r="K193" s="1"/>
    </row>
    <row r="194" spans="1:11" s="3" customFormat="1" x14ac:dyDescent="0.25">
      <c r="A194" s="1"/>
      <c r="B194" s="1"/>
      <c r="C194" s="1"/>
      <c r="D194" s="1"/>
      <c r="E194" s="91"/>
      <c r="F194" s="91"/>
      <c r="G194" s="11"/>
      <c r="H194" s="11"/>
      <c r="J194" s="1"/>
      <c r="K194" s="1"/>
    </row>
    <row r="195" spans="1:11" s="3" customFormat="1" x14ac:dyDescent="0.25">
      <c r="A195" s="1"/>
      <c r="B195" s="1"/>
      <c r="C195" s="1"/>
      <c r="D195" s="1"/>
      <c r="E195" s="91"/>
      <c r="F195" s="91"/>
      <c r="G195" s="11"/>
      <c r="H195" s="11"/>
      <c r="J195" s="1"/>
      <c r="K195" s="1"/>
    </row>
    <row r="196" spans="1:11" s="3" customFormat="1" x14ac:dyDescent="0.25">
      <c r="A196" s="1"/>
      <c r="B196" s="1"/>
      <c r="C196" s="1"/>
      <c r="D196" s="1"/>
      <c r="E196" s="91"/>
      <c r="F196" s="91"/>
      <c r="G196" s="11"/>
      <c r="H196" s="11"/>
      <c r="J196" s="1"/>
      <c r="K196" s="1"/>
    </row>
    <row r="197" spans="1:11" s="3" customFormat="1" x14ac:dyDescent="0.25">
      <c r="A197" s="1"/>
      <c r="B197" s="1"/>
      <c r="C197" s="1"/>
      <c r="D197" s="1"/>
      <c r="E197" s="91"/>
      <c r="F197" s="91"/>
      <c r="G197" s="11"/>
      <c r="H197" s="11"/>
      <c r="J197" s="1"/>
      <c r="K197" s="1"/>
    </row>
    <row r="198" spans="1:11" s="3" customFormat="1" x14ac:dyDescent="0.25">
      <c r="A198" s="1"/>
      <c r="B198" s="1"/>
      <c r="C198" s="1"/>
      <c r="D198" s="1"/>
      <c r="E198" s="91"/>
      <c r="F198" s="91"/>
      <c r="G198" s="11"/>
      <c r="H198" s="11"/>
      <c r="J198" s="1"/>
      <c r="K198" s="1"/>
    </row>
    <row r="199" spans="1:11" s="3" customFormat="1" x14ac:dyDescent="0.25">
      <c r="A199" s="1"/>
      <c r="B199" s="1"/>
      <c r="C199" s="1"/>
      <c r="D199" s="1"/>
      <c r="E199" s="91"/>
      <c r="F199" s="91"/>
      <c r="G199" s="11"/>
      <c r="H199" s="11"/>
      <c r="J199" s="1"/>
      <c r="K199" s="1"/>
    </row>
    <row r="200" spans="1:11" s="3" customFormat="1" x14ac:dyDescent="0.25">
      <c r="A200" s="1"/>
      <c r="B200" s="1"/>
      <c r="C200" s="1"/>
      <c r="D200" s="1"/>
      <c r="E200" s="91"/>
      <c r="F200" s="91"/>
      <c r="G200" s="11"/>
      <c r="H200" s="11"/>
      <c r="J200" s="1"/>
      <c r="K200" s="1"/>
    </row>
    <row r="201" spans="1:11" s="3" customFormat="1" x14ac:dyDescent="0.25">
      <c r="A201" s="1"/>
      <c r="B201" s="1"/>
      <c r="C201" s="1"/>
      <c r="D201" s="1"/>
      <c r="E201" s="91"/>
      <c r="F201" s="91"/>
      <c r="G201" s="11"/>
      <c r="H201" s="11"/>
      <c r="J201" s="1"/>
      <c r="K201" s="1"/>
    </row>
    <row r="202" spans="1:11" s="3" customFormat="1" x14ac:dyDescent="0.25">
      <c r="A202" s="1"/>
      <c r="B202" s="1"/>
      <c r="C202" s="1"/>
      <c r="D202" s="1"/>
      <c r="E202" s="91"/>
      <c r="F202" s="91"/>
      <c r="G202" s="11"/>
      <c r="H202" s="11"/>
      <c r="J202" s="1"/>
      <c r="K202" s="1"/>
    </row>
    <row r="203" spans="1:11" s="3" customFormat="1" x14ac:dyDescent="0.25">
      <c r="A203" s="1"/>
      <c r="B203" s="1"/>
      <c r="C203" s="1"/>
      <c r="D203" s="1"/>
      <c r="E203" s="91"/>
      <c r="F203" s="91"/>
      <c r="G203" s="11"/>
      <c r="H203" s="11"/>
      <c r="J203" s="1"/>
      <c r="K203" s="1"/>
    </row>
    <row r="204" spans="1:11" s="3" customFormat="1" x14ac:dyDescent="0.25">
      <c r="A204" s="1"/>
      <c r="B204" s="1"/>
      <c r="C204" s="1"/>
      <c r="D204" s="1"/>
      <c r="E204" s="91"/>
      <c r="F204" s="91"/>
      <c r="G204" s="11"/>
      <c r="H204" s="11"/>
      <c r="J204" s="1"/>
      <c r="K204" s="1"/>
    </row>
    <row r="205" spans="1:11" s="3" customFormat="1" x14ac:dyDescent="0.25">
      <c r="A205" s="1"/>
      <c r="B205" s="1"/>
      <c r="C205" s="1"/>
      <c r="D205" s="1"/>
      <c r="E205" s="91"/>
      <c r="F205" s="91"/>
      <c r="G205" s="11"/>
      <c r="H205" s="11"/>
      <c r="J205" s="1"/>
      <c r="K205" s="1"/>
    </row>
    <row r="206" spans="1:11" s="3" customFormat="1" x14ac:dyDescent="0.25">
      <c r="A206" s="1"/>
      <c r="B206" s="1"/>
      <c r="C206" s="1"/>
      <c r="D206" s="1"/>
      <c r="E206" s="91"/>
      <c r="F206" s="91"/>
      <c r="G206" s="11"/>
      <c r="H206" s="11"/>
      <c r="J206" s="1"/>
      <c r="K206" s="1"/>
    </row>
    <row r="207" spans="1:11" s="3" customFormat="1" x14ac:dyDescent="0.25">
      <c r="A207" s="1"/>
      <c r="B207" s="1"/>
      <c r="C207" s="1"/>
      <c r="D207" s="1"/>
      <c r="E207" s="91"/>
      <c r="F207" s="91"/>
      <c r="G207" s="11"/>
      <c r="H207" s="11"/>
      <c r="J207" s="1"/>
      <c r="K207" s="1"/>
    </row>
    <row r="208" spans="1:11" s="3" customFormat="1" x14ac:dyDescent="0.25">
      <c r="A208" s="1"/>
      <c r="B208" s="1"/>
      <c r="C208" s="1"/>
      <c r="D208" s="1"/>
      <c r="E208" s="91"/>
      <c r="F208" s="91"/>
      <c r="G208" s="11"/>
      <c r="H208" s="11"/>
      <c r="J208" s="1"/>
      <c r="K208" s="1"/>
    </row>
    <row r="209" spans="1:11" s="3" customFormat="1" x14ac:dyDescent="0.25">
      <c r="A209" s="1"/>
      <c r="B209" s="1"/>
      <c r="C209" s="1"/>
      <c r="D209" s="1"/>
      <c r="E209" s="91"/>
      <c r="F209" s="91"/>
      <c r="G209" s="11"/>
      <c r="H209" s="11"/>
      <c r="J209" s="1"/>
      <c r="K209" s="1"/>
    </row>
    <row r="210" spans="1:11" s="3" customFormat="1" x14ac:dyDescent="0.25">
      <c r="A210" s="1"/>
      <c r="B210" s="1"/>
      <c r="C210" s="1"/>
      <c r="D210" s="1"/>
      <c r="E210" s="91"/>
      <c r="F210" s="91"/>
      <c r="G210" s="11"/>
      <c r="H210" s="11"/>
      <c r="J210" s="1"/>
      <c r="K210" s="1"/>
    </row>
    <row r="211" spans="1:11" s="3" customFormat="1" x14ac:dyDescent="0.25">
      <c r="A211" s="1"/>
      <c r="B211" s="1"/>
      <c r="C211" s="1"/>
      <c r="D211" s="1"/>
      <c r="E211" s="91"/>
      <c r="F211" s="91"/>
      <c r="G211" s="11"/>
      <c r="H211" s="11"/>
      <c r="J211" s="1"/>
      <c r="K211" s="1"/>
    </row>
    <row r="212" spans="1:11" s="3" customFormat="1" x14ac:dyDescent="0.25">
      <c r="A212" s="1"/>
      <c r="B212" s="1"/>
      <c r="C212" s="1"/>
      <c r="D212" s="1"/>
      <c r="E212" s="91"/>
      <c r="F212" s="91"/>
      <c r="G212" s="11"/>
      <c r="H212" s="11"/>
      <c r="J212" s="1"/>
      <c r="K212" s="1"/>
    </row>
    <row r="213" spans="1:11" s="3" customFormat="1" x14ac:dyDescent="0.25">
      <c r="A213" s="1"/>
      <c r="B213" s="1"/>
      <c r="C213" s="1"/>
      <c r="D213" s="1"/>
      <c r="E213" s="91"/>
      <c r="F213" s="91"/>
      <c r="G213" s="11"/>
      <c r="H213" s="11"/>
      <c r="J213" s="1"/>
      <c r="K213" s="1"/>
    </row>
    <row r="214" spans="1:11" s="3" customFormat="1" x14ac:dyDescent="0.25">
      <c r="A214" s="1"/>
      <c r="B214" s="1"/>
      <c r="C214" s="1"/>
      <c r="D214" s="1"/>
      <c r="E214" s="91"/>
      <c r="F214" s="91"/>
      <c r="G214" s="11"/>
      <c r="H214" s="11"/>
      <c r="J214" s="1"/>
      <c r="K214" s="1"/>
    </row>
    <row r="215" spans="1:11" s="3" customFormat="1" x14ac:dyDescent="0.25">
      <c r="A215" s="1"/>
      <c r="B215" s="1"/>
      <c r="C215" s="1"/>
      <c r="D215" s="1"/>
      <c r="E215" s="91"/>
      <c r="F215" s="91"/>
      <c r="G215" s="11"/>
      <c r="H215" s="11"/>
      <c r="J215" s="1"/>
      <c r="K215" s="1"/>
    </row>
    <row r="216" spans="1:11" s="3" customFormat="1" x14ac:dyDescent="0.25">
      <c r="A216" s="1"/>
      <c r="B216" s="1"/>
      <c r="C216" s="1"/>
      <c r="D216" s="1"/>
      <c r="E216" s="91"/>
      <c r="F216" s="91"/>
      <c r="G216" s="11"/>
      <c r="H216" s="11"/>
      <c r="J216" s="1"/>
      <c r="K216" s="1"/>
    </row>
    <row r="217" spans="1:11" s="3" customFormat="1" x14ac:dyDescent="0.25">
      <c r="A217" s="1"/>
      <c r="B217" s="1"/>
      <c r="C217" s="1"/>
      <c r="D217" s="1"/>
      <c r="E217" s="91"/>
      <c r="F217" s="91"/>
      <c r="G217" s="11"/>
      <c r="H217" s="11"/>
      <c r="J217" s="1"/>
      <c r="K217" s="1"/>
    </row>
    <row r="218" spans="1:11" s="3" customFormat="1" x14ac:dyDescent="0.25">
      <c r="A218" s="1"/>
      <c r="B218" s="1"/>
      <c r="C218" s="1"/>
      <c r="D218" s="1"/>
      <c r="E218" s="91"/>
      <c r="F218" s="91"/>
      <c r="G218" s="11"/>
      <c r="H218" s="11"/>
      <c r="J218" s="1"/>
      <c r="K218" s="1"/>
    </row>
    <row r="219" spans="1:11" s="3" customFormat="1" x14ac:dyDescent="0.25">
      <c r="A219" s="1"/>
      <c r="B219" s="1"/>
      <c r="C219" s="1"/>
      <c r="D219" s="1"/>
      <c r="E219" s="91"/>
      <c r="F219" s="91"/>
      <c r="G219" s="11"/>
      <c r="H219" s="11"/>
      <c r="J219" s="1"/>
      <c r="K219" s="1"/>
    </row>
    <row r="220" spans="1:11" s="3" customFormat="1" x14ac:dyDescent="0.25">
      <c r="A220" s="1"/>
      <c r="B220" s="1"/>
      <c r="C220" s="1"/>
      <c r="D220" s="1"/>
      <c r="E220" s="91"/>
      <c r="F220" s="91"/>
      <c r="G220" s="11"/>
      <c r="H220" s="11"/>
      <c r="J220" s="1"/>
      <c r="K220" s="1"/>
    </row>
    <row r="221" spans="1:11" s="3" customFormat="1" x14ac:dyDescent="0.25">
      <c r="A221" s="1"/>
      <c r="B221" s="1"/>
      <c r="C221" s="1"/>
      <c r="D221" s="1"/>
      <c r="E221" s="91"/>
      <c r="F221" s="91"/>
      <c r="G221" s="11"/>
      <c r="H221" s="11"/>
      <c r="J221" s="1"/>
      <c r="K221" s="1"/>
    </row>
    <row r="222" spans="1:11" s="3" customFormat="1" x14ac:dyDescent="0.25">
      <c r="A222" s="1"/>
      <c r="B222" s="1"/>
      <c r="C222" s="1"/>
      <c r="D222" s="1"/>
      <c r="E222" s="91"/>
      <c r="F222" s="91"/>
      <c r="G222" s="11"/>
      <c r="H222" s="11"/>
      <c r="J222" s="1"/>
      <c r="K222" s="1"/>
    </row>
    <row r="223" spans="1:11" s="3" customFormat="1" x14ac:dyDescent="0.25">
      <c r="A223" s="1"/>
      <c r="B223" s="1"/>
      <c r="C223" s="1"/>
      <c r="D223" s="1"/>
      <c r="E223" s="91"/>
      <c r="F223" s="91"/>
      <c r="G223" s="11"/>
      <c r="H223" s="11"/>
      <c r="J223" s="1"/>
      <c r="K223" s="1"/>
    </row>
    <row r="224" spans="1:11" s="3" customFormat="1" x14ac:dyDescent="0.25">
      <c r="A224" s="1"/>
      <c r="B224" s="1"/>
      <c r="C224" s="1"/>
      <c r="D224" s="1"/>
      <c r="E224" s="91"/>
      <c r="F224" s="91"/>
      <c r="G224" s="11"/>
      <c r="H224" s="11"/>
      <c r="J224" s="1"/>
      <c r="K224" s="1"/>
    </row>
    <row r="225" spans="1:11" s="3" customFormat="1" x14ac:dyDescent="0.25">
      <c r="A225" s="1"/>
      <c r="B225" s="1"/>
      <c r="C225" s="1"/>
      <c r="D225" s="1"/>
      <c r="E225" s="91"/>
      <c r="F225" s="91"/>
      <c r="G225" s="11"/>
      <c r="H225" s="11"/>
      <c r="J225" s="1"/>
      <c r="K225" s="1"/>
    </row>
    <row r="226" spans="1:11" s="3" customFormat="1" x14ac:dyDescent="0.25">
      <c r="A226" s="1"/>
      <c r="B226" s="1"/>
      <c r="C226" s="1"/>
      <c r="D226" s="1"/>
      <c r="E226" s="91"/>
      <c r="F226" s="91"/>
      <c r="G226" s="11"/>
      <c r="H226" s="11"/>
      <c r="J226" s="1"/>
      <c r="K226" s="1"/>
    </row>
    <row r="227" spans="1:11" s="3" customFormat="1" x14ac:dyDescent="0.25">
      <c r="A227" s="1"/>
      <c r="B227" s="1"/>
      <c r="C227" s="1"/>
      <c r="D227" s="1"/>
      <c r="E227" s="91"/>
      <c r="F227" s="91"/>
      <c r="G227" s="11"/>
      <c r="H227" s="11"/>
      <c r="J227" s="1"/>
      <c r="K227" s="1"/>
    </row>
    <row r="228" spans="1:11" s="3" customFormat="1" x14ac:dyDescent="0.25">
      <c r="A228" s="1"/>
      <c r="B228" s="1"/>
      <c r="C228" s="1"/>
      <c r="D228" s="1"/>
      <c r="E228" s="91"/>
      <c r="F228" s="91"/>
      <c r="G228" s="11"/>
      <c r="H228" s="11"/>
      <c r="J228" s="1"/>
      <c r="K228" s="1"/>
    </row>
    <row r="229" spans="1:11" s="3" customFormat="1" x14ac:dyDescent="0.25">
      <c r="A229" s="1"/>
      <c r="B229" s="1"/>
      <c r="C229" s="1"/>
      <c r="D229" s="1"/>
      <c r="E229" s="91"/>
      <c r="F229" s="91"/>
      <c r="G229" s="11"/>
      <c r="H229" s="11"/>
      <c r="J229" s="1"/>
      <c r="K229" s="1"/>
    </row>
    <row r="230" spans="1:11" s="3" customFormat="1" x14ac:dyDescent="0.25">
      <c r="A230" s="1"/>
      <c r="B230" s="1"/>
      <c r="C230" s="1"/>
      <c r="D230" s="1"/>
      <c r="E230" s="91"/>
      <c r="F230" s="91"/>
      <c r="G230" s="11"/>
      <c r="H230" s="11"/>
      <c r="J230" s="1"/>
      <c r="K230" s="1"/>
    </row>
    <row r="231" spans="1:11" s="3" customFormat="1" x14ac:dyDescent="0.25">
      <c r="A231" s="1"/>
      <c r="B231" s="1"/>
      <c r="C231" s="1"/>
      <c r="D231" s="1"/>
      <c r="E231" s="91"/>
      <c r="F231" s="91"/>
      <c r="G231" s="11"/>
      <c r="H231" s="11"/>
      <c r="J231" s="1"/>
      <c r="K231" s="1"/>
    </row>
    <row r="232" spans="1:11" s="3" customFormat="1" x14ac:dyDescent="0.25">
      <c r="A232" s="1"/>
      <c r="B232" s="1"/>
      <c r="C232" s="1"/>
      <c r="D232" s="1"/>
      <c r="E232" s="91"/>
      <c r="F232" s="91"/>
      <c r="G232" s="11"/>
      <c r="H232" s="11"/>
      <c r="J232" s="1"/>
      <c r="K232" s="1"/>
    </row>
    <row r="233" spans="1:11" s="3" customFormat="1" x14ac:dyDescent="0.25">
      <c r="A233" s="1"/>
      <c r="B233" s="1"/>
      <c r="C233" s="1"/>
      <c r="D233" s="1"/>
      <c r="E233" s="91"/>
      <c r="F233" s="91"/>
      <c r="G233" s="11"/>
      <c r="H233" s="11"/>
      <c r="J233" s="1"/>
      <c r="K233" s="1"/>
    </row>
    <row r="234" spans="1:11" s="3" customFormat="1" x14ac:dyDescent="0.25">
      <c r="A234" s="1"/>
      <c r="B234" s="1"/>
      <c r="C234" s="1"/>
      <c r="D234" s="1"/>
      <c r="E234" s="91"/>
      <c r="F234" s="91"/>
      <c r="G234" s="11"/>
      <c r="H234" s="11"/>
      <c r="J234" s="1"/>
      <c r="K234" s="1"/>
    </row>
    <row r="235" spans="1:11" s="3" customFormat="1" x14ac:dyDescent="0.25">
      <c r="A235" s="1"/>
      <c r="B235" s="1"/>
      <c r="C235" s="1"/>
      <c r="D235" s="1"/>
      <c r="E235" s="91"/>
      <c r="F235" s="91"/>
      <c r="G235" s="11"/>
      <c r="H235" s="11"/>
      <c r="J235" s="1"/>
      <c r="K235" s="1"/>
    </row>
    <row r="236" spans="1:11" s="3" customFormat="1" x14ac:dyDescent="0.25">
      <c r="A236" s="1"/>
      <c r="B236" s="1"/>
      <c r="C236" s="1"/>
      <c r="D236" s="1"/>
      <c r="E236" s="91"/>
      <c r="F236" s="91"/>
      <c r="G236" s="11"/>
      <c r="H236" s="11"/>
      <c r="J236" s="1"/>
      <c r="K236" s="1"/>
    </row>
    <row r="237" spans="1:11" s="3" customFormat="1" x14ac:dyDescent="0.25">
      <c r="A237" s="1"/>
      <c r="B237" s="1"/>
      <c r="C237" s="1"/>
      <c r="D237" s="1"/>
      <c r="E237" s="91"/>
      <c r="F237" s="91"/>
      <c r="G237" s="11"/>
      <c r="H237" s="11"/>
      <c r="J237" s="1"/>
      <c r="K237" s="1"/>
    </row>
    <row r="238" spans="1:11" s="3" customFormat="1" x14ac:dyDescent="0.25">
      <c r="A238" s="1"/>
      <c r="B238" s="1"/>
      <c r="C238" s="1"/>
      <c r="D238" s="1"/>
      <c r="E238" s="91"/>
      <c r="F238" s="91"/>
      <c r="G238" s="11"/>
      <c r="H238" s="11"/>
      <c r="J238" s="1"/>
      <c r="K238" s="1"/>
    </row>
    <row r="239" spans="1:11" s="3" customFormat="1" x14ac:dyDescent="0.25">
      <c r="A239" s="1"/>
      <c r="B239" s="1"/>
      <c r="C239" s="1"/>
      <c r="D239" s="1"/>
      <c r="E239" s="91"/>
      <c r="F239" s="91"/>
      <c r="G239" s="11"/>
      <c r="H239" s="11"/>
      <c r="J239" s="1"/>
      <c r="K239" s="1"/>
    </row>
    <row r="240" spans="1:11" s="3" customFormat="1" x14ac:dyDescent="0.25">
      <c r="A240" s="1"/>
      <c r="B240" s="1"/>
      <c r="C240" s="1"/>
      <c r="D240" s="1"/>
      <c r="E240" s="91"/>
      <c r="F240" s="91"/>
      <c r="G240" s="11"/>
      <c r="H240" s="11"/>
      <c r="J240" s="1"/>
      <c r="K240" s="1"/>
    </row>
    <row r="241" spans="1:11" s="3" customFormat="1" x14ac:dyDescent="0.25">
      <c r="A241" s="1"/>
      <c r="B241" s="1"/>
      <c r="C241" s="1"/>
      <c r="D241" s="1"/>
      <c r="E241" s="91"/>
      <c r="F241" s="91"/>
      <c r="G241" s="11"/>
      <c r="H241" s="11"/>
      <c r="J241" s="1"/>
      <c r="K241" s="1"/>
    </row>
    <row r="242" spans="1:11" s="3" customFormat="1" x14ac:dyDescent="0.25">
      <c r="A242" s="1"/>
      <c r="B242" s="1"/>
      <c r="C242" s="1"/>
      <c r="D242" s="1"/>
      <c r="E242" s="91"/>
      <c r="F242" s="91"/>
      <c r="G242" s="11"/>
      <c r="H242" s="11"/>
      <c r="J242" s="1"/>
      <c r="K242" s="1"/>
    </row>
    <row r="243" spans="1:11" s="3" customFormat="1" x14ac:dyDescent="0.25">
      <c r="A243" s="1"/>
      <c r="B243" s="1"/>
      <c r="C243" s="1"/>
      <c r="D243" s="1"/>
      <c r="E243" s="91"/>
      <c r="F243" s="91"/>
      <c r="G243" s="11"/>
      <c r="H243" s="11"/>
      <c r="J243" s="1"/>
      <c r="K243" s="1"/>
    </row>
    <row r="244" spans="1:11" s="3" customFormat="1" x14ac:dyDescent="0.25">
      <c r="A244" s="1"/>
      <c r="B244" s="1"/>
      <c r="C244" s="1"/>
      <c r="D244" s="1"/>
      <c r="E244" s="91"/>
      <c r="F244" s="91"/>
      <c r="G244" s="11"/>
      <c r="H244" s="11"/>
      <c r="J244" s="1"/>
      <c r="K244" s="1"/>
    </row>
    <row r="245" spans="1:11" s="3" customFormat="1" x14ac:dyDescent="0.25">
      <c r="A245" s="1"/>
      <c r="B245" s="1"/>
      <c r="C245" s="1"/>
      <c r="D245" s="1"/>
      <c r="E245" s="91"/>
      <c r="F245" s="91"/>
      <c r="G245" s="11"/>
      <c r="H245" s="11"/>
      <c r="J245" s="1"/>
      <c r="K245" s="1"/>
    </row>
    <row r="246" spans="1:11" s="3" customFormat="1" x14ac:dyDescent="0.25">
      <c r="A246" s="1"/>
      <c r="B246" s="1"/>
      <c r="C246" s="1"/>
      <c r="D246" s="1"/>
      <c r="E246" s="91"/>
      <c r="F246" s="91"/>
      <c r="G246" s="11"/>
      <c r="H246" s="11"/>
      <c r="J246" s="1"/>
      <c r="K246" s="1"/>
    </row>
    <row r="247" spans="1:11" s="3" customFormat="1" x14ac:dyDescent="0.25">
      <c r="A247" s="1"/>
      <c r="B247" s="1"/>
      <c r="C247" s="1"/>
      <c r="D247" s="1"/>
      <c r="E247" s="91"/>
      <c r="F247" s="91"/>
      <c r="G247" s="11"/>
      <c r="H247" s="11"/>
      <c r="J247" s="1"/>
      <c r="K247" s="1"/>
    </row>
    <row r="248" spans="1:11" s="3" customFormat="1" x14ac:dyDescent="0.25">
      <c r="A248" s="1"/>
      <c r="B248" s="1"/>
      <c r="C248" s="1"/>
      <c r="D248" s="1"/>
      <c r="E248" s="91"/>
      <c r="F248" s="91"/>
      <c r="G248" s="11"/>
      <c r="H248" s="11"/>
      <c r="J248" s="1"/>
      <c r="K248" s="1"/>
    </row>
    <row r="249" spans="1:11" s="3" customFormat="1" x14ac:dyDescent="0.25">
      <c r="A249" s="1"/>
      <c r="B249" s="1"/>
      <c r="C249" s="1"/>
      <c r="D249" s="1"/>
      <c r="E249" s="91"/>
      <c r="F249" s="91"/>
      <c r="G249" s="11"/>
      <c r="H249" s="11"/>
      <c r="J249" s="1"/>
      <c r="K249" s="1"/>
    </row>
    <row r="250" spans="1:11" s="3" customFormat="1" x14ac:dyDescent="0.25">
      <c r="A250" s="1"/>
      <c r="B250" s="1"/>
      <c r="C250" s="1"/>
      <c r="D250" s="1"/>
      <c r="E250" s="91"/>
      <c r="F250" s="91"/>
      <c r="G250" s="11"/>
      <c r="H250" s="11"/>
      <c r="J250" s="1"/>
      <c r="K250" s="1"/>
    </row>
    <row r="251" spans="1:11" s="3" customFormat="1" x14ac:dyDescent="0.25">
      <c r="A251" s="1"/>
      <c r="B251" s="1"/>
      <c r="C251" s="1"/>
      <c r="D251" s="1"/>
      <c r="E251" s="91"/>
      <c r="F251" s="91"/>
      <c r="G251" s="11"/>
      <c r="H251" s="11"/>
      <c r="J251" s="1"/>
      <c r="K251" s="1"/>
    </row>
    <row r="252" spans="1:11" s="3" customFormat="1" x14ac:dyDescent="0.25">
      <c r="A252" s="1"/>
      <c r="B252" s="1"/>
      <c r="C252" s="1"/>
      <c r="D252" s="1"/>
      <c r="E252" s="91"/>
      <c r="F252" s="91"/>
      <c r="G252" s="11"/>
      <c r="H252" s="11"/>
      <c r="J252" s="1"/>
      <c r="K252" s="1"/>
    </row>
    <row r="253" spans="1:11" s="3" customFormat="1" x14ac:dyDescent="0.25">
      <c r="A253" s="1"/>
      <c r="B253" s="1"/>
      <c r="C253" s="1"/>
      <c r="D253" s="1"/>
      <c r="E253" s="91"/>
      <c r="F253" s="91"/>
      <c r="G253" s="11"/>
      <c r="H253" s="11"/>
      <c r="J253" s="1"/>
      <c r="K253" s="1"/>
    </row>
    <row r="254" spans="1:11" s="3" customFormat="1" x14ac:dyDescent="0.25">
      <c r="A254" s="1"/>
      <c r="B254" s="1"/>
      <c r="C254" s="1"/>
      <c r="D254" s="1"/>
      <c r="E254" s="91"/>
      <c r="F254" s="91"/>
      <c r="G254" s="11"/>
      <c r="H254" s="11"/>
      <c r="J254" s="1"/>
      <c r="K254" s="1"/>
    </row>
    <row r="255" spans="1:11" s="3" customFormat="1" x14ac:dyDescent="0.25">
      <c r="A255" s="1"/>
      <c r="B255" s="1"/>
      <c r="C255" s="1"/>
      <c r="D255" s="1"/>
      <c r="E255" s="91"/>
      <c r="F255" s="91"/>
      <c r="G255" s="11"/>
      <c r="H255" s="11"/>
      <c r="J255" s="1"/>
      <c r="K255" s="1"/>
    </row>
    <row r="256" spans="1:11" s="3" customFormat="1" x14ac:dyDescent="0.25">
      <c r="A256" s="1"/>
      <c r="B256" s="1"/>
      <c r="C256" s="1"/>
      <c r="D256" s="1"/>
      <c r="E256" s="91"/>
      <c r="F256" s="91"/>
      <c r="G256" s="11"/>
      <c r="H256" s="11"/>
      <c r="J256" s="1"/>
      <c r="K256" s="1"/>
    </row>
    <row r="257" spans="1:11" s="3" customFormat="1" x14ac:dyDescent="0.25">
      <c r="A257" s="1"/>
      <c r="B257" s="1"/>
      <c r="C257" s="1"/>
      <c r="D257" s="1"/>
      <c r="E257" s="91"/>
      <c r="F257" s="91"/>
      <c r="G257" s="11"/>
      <c r="H257" s="11"/>
      <c r="J257" s="1"/>
      <c r="K257" s="1"/>
    </row>
    <row r="258" spans="1:11" s="3" customFormat="1" x14ac:dyDescent="0.25">
      <c r="A258" s="1"/>
      <c r="B258" s="1"/>
      <c r="C258" s="1"/>
      <c r="D258" s="1"/>
      <c r="E258" s="91"/>
      <c r="F258" s="91"/>
      <c r="G258" s="11"/>
      <c r="H258" s="11"/>
      <c r="J258" s="1"/>
      <c r="K258" s="1"/>
    </row>
    <row r="259" spans="1:11" s="3" customFormat="1" x14ac:dyDescent="0.25">
      <c r="A259" s="1"/>
      <c r="B259" s="1"/>
      <c r="C259" s="1"/>
      <c r="D259" s="1"/>
      <c r="E259" s="91"/>
      <c r="F259" s="91"/>
      <c r="G259" s="11"/>
      <c r="H259" s="11"/>
      <c r="J259" s="1"/>
      <c r="K259" s="1"/>
    </row>
    <row r="260" spans="1:11" s="3" customFormat="1" x14ac:dyDescent="0.25">
      <c r="A260" s="1"/>
      <c r="B260" s="1"/>
      <c r="C260" s="1"/>
      <c r="D260" s="1"/>
      <c r="E260" s="91"/>
      <c r="F260" s="91"/>
      <c r="G260" s="11"/>
      <c r="H260" s="11"/>
      <c r="J260" s="1"/>
      <c r="K260" s="1"/>
    </row>
    <row r="261" spans="1:11" s="3" customFormat="1" x14ac:dyDescent="0.25">
      <c r="A261" s="1"/>
      <c r="B261" s="1"/>
      <c r="C261" s="1"/>
      <c r="D261" s="1"/>
      <c r="E261" s="91"/>
      <c r="F261" s="91"/>
      <c r="G261" s="11"/>
      <c r="H261" s="11"/>
      <c r="J261" s="1"/>
      <c r="K261" s="1"/>
    </row>
    <row r="262" spans="1:11" s="3" customFormat="1" x14ac:dyDescent="0.25">
      <c r="A262" s="1"/>
      <c r="B262" s="1"/>
      <c r="C262" s="1"/>
      <c r="D262" s="1"/>
      <c r="E262" s="91"/>
      <c r="F262" s="91"/>
      <c r="G262" s="11"/>
      <c r="H262" s="11"/>
      <c r="J262" s="1"/>
      <c r="K262" s="1"/>
    </row>
    <row r="263" spans="1:11" s="3" customFormat="1" x14ac:dyDescent="0.25">
      <c r="A263" s="1"/>
      <c r="B263" s="1"/>
      <c r="C263" s="1"/>
      <c r="D263" s="1"/>
      <c r="E263" s="91"/>
      <c r="F263" s="91"/>
      <c r="G263" s="11"/>
      <c r="H263" s="11"/>
      <c r="J263" s="1"/>
      <c r="K263" s="1"/>
    </row>
    <row r="264" spans="1:11" s="3" customFormat="1" x14ac:dyDescent="0.25">
      <c r="A264" s="1"/>
      <c r="B264" s="1"/>
      <c r="C264" s="1"/>
      <c r="D264" s="1"/>
      <c r="E264" s="91"/>
      <c r="F264" s="91"/>
      <c r="G264" s="11"/>
      <c r="H264" s="11"/>
      <c r="J264" s="1"/>
      <c r="K264" s="1"/>
    </row>
    <row r="265" spans="1:11" s="3" customFormat="1" x14ac:dyDescent="0.25">
      <c r="A265" s="1"/>
      <c r="B265" s="1"/>
      <c r="C265" s="1"/>
      <c r="D265" s="1"/>
      <c r="E265" s="91"/>
      <c r="F265" s="91"/>
      <c r="G265" s="11"/>
      <c r="H265" s="11"/>
      <c r="J265" s="1"/>
      <c r="K265" s="1"/>
    </row>
    <row r="266" spans="1:11" s="3" customFormat="1" x14ac:dyDescent="0.25">
      <c r="A266" s="1"/>
      <c r="B266" s="1"/>
      <c r="C266" s="1"/>
      <c r="D266" s="1"/>
      <c r="E266" s="91"/>
      <c r="F266" s="91"/>
      <c r="G266" s="11"/>
      <c r="H266" s="11"/>
      <c r="J266" s="1"/>
      <c r="K266" s="1"/>
    </row>
    <row r="267" spans="1:11" s="3" customFormat="1" x14ac:dyDescent="0.25">
      <c r="A267" s="1"/>
      <c r="B267" s="1"/>
      <c r="C267" s="1"/>
      <c r="D267" s="1"/>
      <c r="E267" s="91"/>
      <c r="F267" s="91"/>
      <c r="G267" s="11"/>
      <c r="H267" s="11"/>
      <c r="J267" s="1"/>
      <c r="K267" s="1"/>
    </row>
    <row r="268" spans="1:11" s="3" customFormat="1" x14ac:dyDescent="0.25">
      <c r="A268" s="1"/>
      <c r="B268" s="1"/>
      <c r="C268" s="1"/>
      <c r="D268" s="1"/>
      <c r="E268" s="91"/>
      <c r="F268" s="91"/>
      <c r="G268" s="11"/>
      <c r="H268" s="11"/>
      <c r="J268" s="1"/>
      <c r="K268" s="1"/>
    </row>
    <row r="269" spans="1:11" s="3" customFormat="1" x14ac:dyDescent="0.25">
      <c r="A269" s="1"/>
      <c r="B269" s="1"/>
      <c r="C269" s="1"/>
      <c r="D269" s="1"/>
      <c r="E269" s="91"/>
      <c r="F269" s="91"/>
      <c r="G269" s="11"/>
      <c r="H269" s="11"/>
      <c r="J269" s="1"/>
      <c r="K269" s="1"/>
    </row>
    <row r="270" spans="1:11" s="3" customFormat="1" x14ac:dyDescent="0.25">
      <c r="A270" s="1"/>
      <c r="B270" s="1"/>
      <c r="C270" s="1"/>
      <c r="D270" s="1"/>
      <c r="E270" s="91"/>
      <c r="F270" s="91"/>
      <c r="G270" s="11"/>
      <c r="H270" s="11"/>
      <c r="J270" s="1"/>
      <c r="K270" s="1"/>
    </row>
    <row r="271" spans="1:11" s="3" customFormat="1" x14ac:dyDescent="0.25">
      <c r="A271" s="1"/>
      <c r="B271" s="1"/>
      <c r="C271" s="1"/>
      <c r="D271" s="1"/>
      <c r="E271" s="91"/>
      <c r="F271" s="91"/>
      <c r="G271" s="11"/>
      <c r="H271" s="11"/>
      <c r="J271" s="1"/>
      <c r="K271" s="1"/>
    </row>
    <row r="272" spans="1:11" s="3" customFormat="1" x14ac:dyDescent="0.25">
      <c r="A272" s="1"/>
      <c r="B272" s="1"/>
      <c r="C272" s="1"/>
      <c r="D272" s="1"/>
      <c r="E272" s="91"/>
      <c r="F272" s="91"/>
      <c r="G272" s="11"/>
      <c r="H272" s="11"/>
      <c r="J272" s="1"/>
      <c r="K272" s="1"/>
    </row>
    <row r="273" spans="1:11" s="3" customFormat="1" x14ac:dyDescent="0.25">
      <c r="A273" s="1"/>
      <c r="B273" s="1"/>
      <c r="C273" s="1"/>
      <c r="D273" s="1"/>
      <c r="E273" s="91"/>
      <c r="F273" s="91"/>
      <c r="G273" s="11"/>
      <c r="H273" s="11"/>
      <c r="J273" s="1"/>
      <c r="K273" s="1"/>
    </row>
    <row r="274" spans="1:11" s="3" customFormat="1" x14ac:dyDescent="0.25">
      <c r="A274" s="1"/>
      <c r="B274" s="1"/>
      <c r="C274" s="1"/>
      <c r="D274" s="1"/>
      <c r="E274" s="91"/>
      <c r="F274" s="91"/>
      <c r="G274" s="11"/>
      <c r="H274" s="11"/>
      <c r="J274" s="1"/>
      <c r="K274" s="1"/>
    </row>
    <row r="275" spans="1:11" s="3" customFormat="1" x14ac:dyDescent="0.25">
      <c r="A275" s="1"/>
      <c r="B275" s="1"/>
      <c r="C275" s="1"/>
      <c r="D275" s="1"/>
      <c r="E275" s="1"/>
      <c r="F275" s="1"/>
      <c r="G275" s="11"/>
      <c r="H275" s="11"/>
      <c r="J275" s="1"/>
      <c r="K275" s="1"/>
    </row>
    <row r="276" spans="1:11" s="3" customFormat="1" x14ac:dyDescent="0.25">
      <c r="A276" s="1"/>
      <c r="B276" s="1"/>
      <c r="C276" s="1"/>
      <c r="D276" s="1"/>
      <c r="E276" s="1"/>
      <c r="F276" s="1"/>
      <c r="G276" s="11"/>
      <c r="H276" s="11"/>
      <c r="J276" s="1"/>
      <c r="K276" s="1"/>
    </row>
    <row r="277" spans="1:11" s="3" customFormat="1" x14ac:dyDescent="0.25">
      <c r="A277" s="1"/>
      <c r="B277" s="1"/>
      <c r="C277" s="1"/>
      <c r="D277" s="1"/>
      <c r="E277" s="1"/>
      <c r="F277" s="1"/>
      <c r="G277" s="11"/>
      <c r="H277" s="11"/>
      <c r="J277" s="1"/>
      <c r="K277" s="1"/>
    </row>
    <row r="278" spans="1:11" s="3" customFormat="1" x14ac:dyDescent="0.25">
      <c r="A278" s="1"/>
      <c r="B278" s="1"/>
      <c r="C278" s="1"/>
      <c r="D278" s="1"/>
      <c r="E278" s="1"/>
      <c r="F278" s="1"/>
      <c r="G278" s="11"/>
      <c r="H278" s="11"/>
      <c r="J278" s="1"/>
      <c r="K278" s="1"/>
    </row>
    <row r="279" spans="1:11" s="3" customFormat="1" x14ac:dyDescent="0.25">
      <c r="A279" s="1"/>
      <c r="B279" s="1"/>
      <c r="C279" s="1"/>
      <c r="D279" s="1"/>
      <c r="E279" s="1"/>
      <c r="F279" s="1"/>
      <c r="G279" s="11"/>
      <c r="H279" s="11"/>
      <c r="J279" s="1"/>
      <c r="K279" s="1"/>
    </row>
    <row r="280" spans="1:11" s="3" customFormat="1" x14ac:dyDescent="0.25">
      <c r="A280" s="1"/>
      <c r="B280" s="1"/>
      <c r="C280" s="1"/>
      <c r="D280" s="1"/>
      <c r="E280" s="1"/>
      <c r="F280" s="1"/>
      <c r="G280" s="11"/>
      <c r="H280" s="11"/>
      <c r="J280" s="1"/>
      <c r="K280" s="1"/>
    </row>
    <row r="281" spans="1:11" s="3" customFormat="1" x14ac:dyDescent="0.25">
      <c r="A281" s="1"/>
      <c r="B281" s="1"/>
      <c r="C281" s="1"/>
      <c r="D281" s="1"/>
      <c r="E281" s="1"/>
      <c r="F281" s="1"/>
      <c r="G281" s="11"/>
      <c r="H281" s="11"/>
      <c r="J281" s="1"/>
      <c r="K281" s="1"/>
    </row>
    <row r="282" spans="1:11" s="3" customFormat="1" x14ac:dyDescent="0.25">
      <c r="A282" s="1"/>
      <c r="B282" s="1"/>
      <c r="C282" s="1"/>
      <c r="D282" s="1"/>
      <c r="E282" s="1"/>
      <c r="F282" s="1"/>
      <c r="G282" s="11"/>
      <c r="H282" s="11"/>
      <c r="J282" s="1"/>
      <c r="K282" s="1"/>
    </row>
    <row r="283" spans="1:11" s="3" customFormat="1" x14ac:dyDescent="0.25">
      <c r="A283" s="1"/>
      <c r="B283" s="1"/>
      <c r="C283" s="1"/>
      <c r="D283" s="1"/>
      <c r="E283" s="1"/>
      <c r="F283" s="1"/>
      <c r="G283" s="11"/>
      <c r="H283" s="11"/>
      <c r="J283" s="1"/>
      <c r="K283" s="1"/>
    </row>
    <row r="284" spans="1:11" s="3" customFormat="1" x14ac:dyDescent="0.25">
      <c r="A284" s="1"/>
      <c r="B284" s="1"/>
      <c r="C284" s="1"/>
      <c r="D284" s="1"/>
      <c r="E284" s="1"/>
      <c r="F284" s="1"/>
      <c r="G284" s="11"/>
      <c r="H284" s="11"/>
      <c r="J284" s="1"/>
      <c r="K284" s="1"/>
    </row>
    <row r="285" spans="1:11" s="3" customFormat="1" x14ac:dyDescent="0.25">
      <c r="A285" s="1"/>
      <c r="B285" s="1"/>
      <c r="C285" s="1"/>
      <c r="D285" s="1"/>
      <c r="E285" s="1"/>
      <c r="F285" s="1"/>
      <c r="G285" s="11"/>
      <c r="H285" s="11"/>
      <c r="J285" s="1"/>
      <c r="K285" s="1"/>
    </row>
    <row r="286" spans="1:11" s="3" customFormat="1" x14ac:dyDescent="0.25">
      <c r="A286" s="1"/>
      <c r="B286" s="1"/>
      <c r="C286" s="1"/>
      <c r="D286" s="1"/>
      <c r="E286" s="1"/>
      <c r="F286" s="1"/>
      <c r="G286" s="11"/>
      <c r="H286" s="11"/>
      <c r="J286" s="1"/>
      <c r="K286" s="1"/>
    </row>
    <row r="287" spans="1:11" s="3" customFormat="1" x14ac:dyDescent="0.25">
      <c r="A287" s="1"/>
      <c r="B287" s="1"/>
      <c r="C287" s="1"/>
      <c r="D287" s="1"/>
      <c r="E287" s="1"/>
      <c r="F287" s="1"/>
      <c r="G287" s="11"/>
      <c r="H287" s="11"/>
      <c r="J287" s="1"/>
      <c r="K287" s="1"/>
    </row>
    <row r="288" spans="1:11" s="3" customFormat="1" x14ac:dyDescent="0.25">
      <c r="A288" s="1"/>
      <c r="B288" s="1"/>
      <c r="C288" s="1"/>
      <c r="D288" s="1"/>
      <c r="E288" s="1"/>
      <c r="F288" s="1"/>
      <c r="G288" s="11"/>
      <c r="H288" s="11"/>
      <c r="J288" s="1"/>
      <c r="K288" s="1"/>
    </row>
    <row r="289" spans="1:11" s="3" customFormat="1" x14ac:dyDescent="0.25">
      <c r="A289" s="1"/>
      <c r="B289" s="1"/>
      <c r="C289" s="1"/>
      <c r="D289" s="1"/>
      <c r="E289" s="1"/>
      <c r="F289" s="1"/>
      <c r="G289" s="11"/>
      <c r="H289" s="11"/>
      <c r="J289" s="1"/>
      <c r="K289" s="1"/>
    </row>
    <row r="290" spans="1:11" s="3" customFormat="1" x14ac:dyDescent="0.25">
      <c r="A290" s="1"/>
      <c r="B290" s="1"/>
      <c r="C290" s="1"/>
      <c r="D290" s="1"/>
      <c r="E290" s="1"/>
      <c r="F290" s="1"/>
      <c r="G290" s="11"/>
      <c r="H290" s="11"/>
      <c r="J290" s="1"/>
      <c r="K290" s="1"/>
    </row>
    <row r="291" spans="1:11" s="3" customFormat="1" x14ac:dyDescent="0.25">
      <c r="A291" s="1"/>
      <c r="B291" s="1"/>
      <c r="C291" s="1"/>
      <c r="D291" s="1"/>
      <c r="E291" s="1"/>
      <c r="F291" s="1"/>
      <c r="G291" s="11"/>
      <c r="H291" s="11"/>
      <c r="J291" s="1"/>
      <c r="K291" s="1"/>
    </row>
    <row r="292" spans="1:11" s="3" customFormat="1" x14ac:dyDescent="0.25">
      <c r="A292" s="1"/>
      <c r="B292" s="1"/>
      <c r="C292" s="1"/>
      <c r="D292" s="1"/>
      <c r="E292" s="1"/>
      <c r="F292" s="1"/>
      <c r="G292" s="11"/>
      <c r="H292" s="11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1"/>
      <c r="H293" s="11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1"/>
      <c r="H294" s="11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1"/>
      <c r="H295" s="11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1"/>
      <c r="H296" s="11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1"/>
      <c r="H297" s="11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1"/>
      <c r="H298" s="11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1"/>
      <c r="H299" s="11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1"/>
      <c r="H300" s="11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1"/>
      <c r="H301" s="11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1"/>
      <c r="H302" s="11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1"/>
      <c r="H303" s="11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1"/>
      <c r="H304" s="11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1"/>
      <c r="H305" s="11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1"/>
      <c r="H306" s="11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1"/>
      <c r="H307" s="11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1"/>
      <c r="H308" s="11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1"/>
      <c r="H309" s="11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1"/>
      <c r="H310" s="11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1"/>
      <c r="H311" s="11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1"/>
      <c r="H312" s="11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1"/>
      <c r="H313" s="11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1"/>
      <c r="H314" s="11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1"/>
      <c r="H315" s="11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1"/>
      <c r="H316" s="11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1"/>
      <c r="H317" s="11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1"/>
      <c r="H318" s="11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1"/>
      <c r="H319" s="11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1"/>
      <c r="H320" s="11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1"/>
      <c r="H321" s="11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1"/>
      <c r="H322" s="11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1"/>
      <c r="H323" s="11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1"/>
      <c r="H324" s="11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90"/>
      <c r="H325" s="90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90"/>
      <c r="H326" s="90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90"/>
      <c r="H327" s="90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90"/>
      <c r="H328" s="90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90"/>
      <c r="H329" s="90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90"/>
      <c r="H330" s="90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90"/>
      <c r="H331" s="90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90"/>
      <c r="H332" s="90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90"/>
      <c r="H333" s="90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90"/>
      <c r="H334" s="90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90"/>
      <c r="H335" s="90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90"/>
      <c r="H336" s="90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90"/>
      <c r="H337" s="90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90"/>
      <c r="H338" s="90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90"/>
      <c r="H339" s="90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90"/>
      <c r="H340" s="90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90"/>
      <c r="H341" s="90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90"/>
      <c r="H342" s="90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90"/>
      <c r="H343" s="90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0"/>
      <c r="H344" s="90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0"/>
      <c r="H345" s="90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0"/>
      <c r="H346" s="90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0"/>
      <c r="H347" s="90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0"/>
      <c r="H348" s="90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0"/>
      <c r="H349" s="90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0"/>
      <c r="H350" s="90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0"/>
      <c r="H351" s="90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0"/>
      <c r="H352" s="90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0"/>
      <c r="H353" s="90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0"/>
      <c r="H354" s="90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0"/>
      <c r="H355" s="90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0"/>
      <c r="H356" s="90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0"/>
      <c r="H357" s="90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0"/>
      <c r="H358" s="90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0"/>
      <c r="H359" s="90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0"/>
      <c r="H360" s="90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0"/>
      <c r="H361" s="90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0"/>
      <c r="H362" s="90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0"/>
      <c r="H363" s="90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0"/>
      <c r="H364" s="90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0"/>
      <c r="H365" s="90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0"/>
      <c r="H366" s="90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0"/>
      <c r="H367" s="90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0"/>
      <c r="H368" s="90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0"/>
      <c r="H369" s="90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0"/>
      <c r="H370" s="90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90"/>
      <c r="H371" s="90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90"/>
      <c r="H372" s="90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90"/>
      <c r="H373" s="90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90"/>
      <c r="H374" s="90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90"/>
      <c r="H375" s="90"/>
      <c r="J375" s="1"/>
      <c r="K375" s="1"/>
    </row>
  </sheetData>
  <mergeCells count="361">
    <mergeCell ref="J19:K19"/>
    <mergeCell ref="G372:H372"/>
    <mergeCell ref="G373:H373"/>
    <mergeCell ref="G374:H374"/>
    <mergeCell ref="G375:H375"/>
    <mergeCell ref="B30:D30"/>
    <mergeCell ref="E30:F30"/>
    <mergeCell ref="G30:H30"/>
    <mergeCell ref="B42:G42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42:H342"/>
    <mergeCell ref="G343:H343"/>
    <mergeCell ref="G344:H344"/>
    <mergeCell ref="G345:H345"/>
    <mergeCell ref="G346:H346"/>
    <mergeCell ref="G347:H347"/>
    <mergeCell ref="G336:H336"/>
    <mergeCell ref="G337:H337"/>
    <mergeCell ref="G338:H338"/>
    <mergeCell ref="G339:H339"/>
    <mergeCell ref="G340:H340"/>
    <mergeCell ref="G341:H341"/>
    <mergeCell ref="G330:H330"/>
    <mergeCell ref="G331:H331"/>
    <mergeCell ref="G332:H332"/>
    <mergeCell ref="G333:H333"/>
    <mergeCell ref="G334:H334"/>
    <mergeCell ref="G335:H335"/>
    <mergeCell ref="E274:F274"/>
    <mergeCell ref="G325:H325"/>
    <mergeCell ref="G326:H326"/>
    <mergeCell ref="G327:H327"/>
    <mergeCell ref="G328:H328"/>
    <mergeCell ref="G329:H32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52:F52"/>
    <mergeCell ref="E53:F53"/>
    <mergeCell ref="E54:F54"/>
    <mergeCell ref="E55:F55"/>
    <mergeCell ref="E56:F56"/>
    <mergeCell ref="E57:F57"/>
    <mergeCell ref="B47:G47"/>
    <mergeCell ref="E48:F48"/>
    <mergeCell ref="B49:F49"/>
    <mergeCell ref="E50:F50"/>
    <mergeCell ref="L50:N50"/>
    <mergeCell ref="E51:F51"/>
    <mergeCell ref="B40:G40"/>
    <mergeCell ref="B41:G41"/>
    <mergeCell ref="B43:G43"/>
    <mergeCell ref="B44:D44"/>
    <mergeCell ref="E44:F44"/>
    <mergeCell ref="B45:G45"/>
    <mergeCell ref="G36:H36"/>
    <mergeCell ref="E37:F37"/>
    <mergeCell ref="G37:H37"/>
    <mergeCell ref="E38:F38"/>
    <mergeCell ref="G38:H38"/>
    <mergeCell ref="B39:G39"/>
    <mergeCell ref="B46:G46"/>
    <mergeCell ref="B33:D33"/>
    <mergeCell ref="E33:F33"/>
    <mergeCell ref="G33:H33"/>
    <mergeCell ref="B34:E34"/>
    <mergeCell ref="E35:F35"/>
    <mergeCell ref="G35:H35"/>
    <mergeCell ref="E28:F28"/>
    <mergeCell ref="G28:H28"/>
    <mergeCell ref="E29:F29"/>
    <mergeCell ref="G29:H29"/>
    <mergeCell ref="B31:G31"/>
    <mergeCell ref="E25:F25"/>
    <mergeCell ref="G25:H25"/>
    <mergeCell ref="E26:F26"/>
    <mergeCell ref="G26:H26"/>
    <mergeCell ref="B27:D27"/>
    <mergeCell ref="E27:F27"/>
    <mergeCell ref="G27:H27"/>
    <mergeCell ref="E22:F22"/>
    <mergeCell ref="G22:H22"/>
    <mergeCell ref="E23:F23"/>
    <mergeCell ref="G23:H23"/>
    <mergeCell ref="E24:F24"/>
    <mergeCell ref="G24:H24"/>
    <mergeCell ref="E20:F20"/>
    <mergeCell ref="G20:H20"/>
    <mergeCell ref="E21:F21"/>
    <mergeCell ref="G21:H21"/>
    <mergeCell ref="E16:F16"/>
    <mergeCell ref="G16:H16"/>
    <mergeCell ref="B17:D17"/>
    <mergeCell ref="E17:F17"/>
    <mergeCell ref="G17:H17"/>
    <mergeCell ref="B18:D18"/>
    <mergeCell ref="E14:F14"/>
    <mergeCell ref="G14:H14"/>
    <mergeCell ref="E15:F15"/>
    <mergeCell ref="G15:H15"/>
    <mergeCell ref="E11:F11"/>
    <mergeCell ref="G11:H11"/>
    <mergeCell ref="E12:F12"/>
    <mergeCell ref="G12:H12"/>
    <mergeCell ref="E19:F19"/>
    <mergeCell ref="G19:H1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0:F10"/>
    <mergeCell ref="G10:H10"/>
    <mergeCell ref="E7:F7"/>
    <mergeCell ref="G7:H7"/>
    <mergeCell ref="B8:D8"/>
    <mergeCell ref="E8:F8"/>
    <mergeCell ref="G8:H8"/>
    <mergeCell ref="B9:D9"/>
    <mergeCell ref="E9:F9"/>
    <mergeCell ref="G9:H9"/>
  </mergeCells>
  <pageMargins left="0.51181102362204722" right="0.51181102362204722" top="0.74803149606299213" bottom="0.74803149606299213" header="0.51181102362204722" footer="0.51181102362204722"/>
  <pageSetup scale="7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Operaciones</vt:lpstr>
      <vt:lpstr>2017completa</vt:lpstr>
      <vt:lpstr>PROVEEDORES DIRECTOS</vt:lpstr>
      <vt:lpstr>CORPO</vt:lpstr>
      <vt:lpstr>Hoja3</vt:lpstr>
      <vt:lpstr>'2017completa'!Área_de_impresión</vt:lpstr>
      <vt:lpstr>CORPO!Área_de_impresión</vt:lpstr>
      <vt:lpstr>Operaciones!Área_de_impresión</vt:lpstr>
      <vt:lpstr>'PROVEEDORES DIRECTOS'!Área_de_impresión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jennifer Paez</cp:lastModifiedBy>
  <cp:lastPrinted>2017-01-11T22:42:40Z</cp:lastPrinted>
  <dcterms:created xsi:type="dcterms:W3CDTF">2012-06-19T03:59:04Z</dcterms:created>
  <dcterms:modified xsi:type="dcterms:W3CDTF">2017-01-26T17:50:54Z</dcterms:modified>
</cp:coreProperties>
</file>